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di\Documents\Ildi\Közbeszerzés\Kölcsey\Ajánlatok\PSN Kft\"/>
    </mc:Choice>
  </mc:AlternateContent>
  <bookViews>
    <workbookView xWindow="0" yWindow="0" windowWidth="24000" windowHeight="9330" tabRatio="792" firstSheet="20" activeTab="21"/>
  </bookViews>
  <sheets>
    <sheet name="Záradék" sheetId="22" r:id="rId1"/>
    <sheet name="Összesítő" sheetId="21" r:id="rId2"/>
    <sheet name="Felvonulási létesítmények" sheetId="20" r:id="rId3"/>
    <sheet name="Irtás, föld- és sziklamunka" sheetId="19" r:id="rId4"/>
    <sheet name="Síkalapozás" sheetId="18" r:id="rId5"/>
    <sheet name="Helyszíni beton és vasbeton mun" sheetId="17" r:id="rId6"/>
    <sheet name="Előregyártott épületszerkezeti " sheetId="16" r:id="rId7"/>
    <sheet name="Falazás és egyéb kőműves munkák" sheetId="15" r:id="rId8"/>
    <sheet name="Fém- és könnyű épületszerkezete" sheetId="14" r:id="rId9"/>
    <sheet name="Ácsmunka" sheetId="13" r:id="rId10"/>
    <sheet name="Vakolás és rabicolás" sheetId="12" r:id="rId11"/>
    <sheet name="Szárazépítés" sheetId="11" r:id="rId12"/>
    <sheet name="Aljzatkészítés, hideg- és meleg" sheetId="10" r:id="rId13"/>
    <sheet name="Bádogozás" sheetId="9" r:id="rId14"/>
    <sheet name="Asztalosszerkezetek elhelyezése" sheetId="8" r:id="rId15"/>
    <sheet name="Lakatosszerkezetek elhelyezése" sheetId="7" r:id="rId16"/>
    <sheet name="Felületképzés (festés, mázolás," sheetId="6" r:id="rId17"/>
    <sheet name="Szigetelés" sheetId="5" r:id="rId18"/>
    <sheet name="Beltéri beépített berendezési t" sheetId="4" r:id="rId19"/>
    <sheet name="Útburkolat alap és makadámburko" sheetId="1" r:id="rId20"/>
    <sheet name="Kőburkolat készítése" sheetId="2" r:id="rId21"/>
    <sheet name="Kert és parképítési munkák" sheetId="3" r:id="rId22"/>
  </sheets>
  <definedNames>
    <definedName name="_xlnm.Print_Area" localSheetId="1">Összesítő!$A$1:$C$22</definedName>
    <definedName name="_xlnm.Print_Area" localSheetId="0">Záradék!$A$1:$D$25</definedName>
    <definedName name="Print_Area" localSheetId="0">Záradék!$A$1:$D$25</definedName>
  </definedNames>
  <calcPr calcId="162913"/>
</workbook>
</file>

<file path=xl/calcChain.xml><?xml version="1.0" encoding="utf-8"?>
<calcChain xmlns="http://schemas.openxmlformats.org/spreadsheetml/2006/main">
  <c r="H6" i="5" l="1"/>
  <c r="I2" i="14" l="1"/>
  <c r="I6" i="11" l="1"/>
  <c r="H6" i="11"/>
  <c r="I10" i="17"/>
  <c r="H10" i="17"/>
  <c r="I3" i="2" l="1"/>
  <c r="H3" i="2"/>
  <c r="I7" i="6"/>
  <c r="H7" i="6"/>
  <c r="I12" i="8"/>
  <c r="H12" i="8"/>
  <c r="I11" i="8"/>
  <c r="H11" i="8"/>
  <c r="I8" i="15" l="1"/>
  <c r="H8" i="15"/>
  <c r="I9" i="7" l="1"/>
  <c r="H9" i="7"/>
  <c r="I7" i="7"/>
  <c r="H7" i="7"/>
  <c r="I6" i="7"/>
  <c r="H6" i="7"/>
  <c r="I10" i="8"/>
  <c r="H10" i="8"/>
  <c r="I8" i="8"/>
  <c r="H8" i="8"/>
  <c r="I7" i="8"/>
  <c r="H7" i="8"/>
  <c r="I6" i="8"/>
  <c r="H6" i="8"/>
  <c r="I5" i="8"/>
  <c r="H5" i="8"/>
  <c r="I2" i="3" l="1"/>
  <c r="I4" i="3" s="1"/>
  <c r="C21" i="21" s="1"/>
  <c r="H2" i="3"/>
  <c r="H4" i="3" s="1"/>
  <c r="B21" i="21" s="1"/>
  <c r="I2" i="2"/>
  <c r="I5" i="2" s="1"/>
  <c r="C20" i="21" s="1"/>
  <c r="H2" i="2"/>
  <c r="I2" i="1"/>
  <c r="I4" i="1" s="1"/>
  <c r="C19" i="21" s="1"/>
  <c r="H2" i="1"/>
  <c r="H4" i="1" s="1"/>
  <c r="B19" i="21" s="1"/>
  <c r="I2" i="4"/>
  <c r="I4" i="4" s="1"/>
  <c r="C18" i="21" s="1"/>
  <c r="H2" i="4"/>
  <c r="H4" i="4" s="1"/>
  <c r="B18" i="21" s="1"/>
  <c r="I7" i="5"/>
  <c r="H7" i="5"/>
  <c r="I6" i="5"/>
  <c r="I5" i="5"/>
  <c r="H5" i="5"/>
  <c r="I4" i="5"/>
  <c r="H4" i="5"/>
  <c r="I3" i="5"/>
  <c r="H3" i="5"/>
  <c r="I2" i="5"/>
  <c r="H2" i="5"/>
  <c r="I6" i="6"/>
  <c r="H6" i="6"/>
  <c r="I5" i="6"/>
  <c r="H5" i="6"/>
  <c r="I4" i="6"/>
  <c r="H4" i="6"/>
  <c r="I3" i="6"/>
  <c r="H3" i="6"/>
  <c r="I2" i="6"/>
  <c r="H2" i="6"/>
  <c r="I8" i="7"/>
  <c r="H8" i="7"/>
  <c r="I5" i="7"/>
  <c r="H5" i="7"/>
  <c r="I4" i="7"/>
  <c r="H4" i="7"/>
  <c r="I3" i="7"/>
  <c r="H3" i="7"/>
  <c r="I2" i="7"/>
  <c r="H2" i="7"/>
  <c r="I9" i="8"/>
  <c r="H9" i="8"/>
  <c r="I4" i="8"/>
  <c r="H4" i="8"/>
  <c r="I3" i="8"/>
  <c r="H3" i="8"/>
  <c r="I2" i="8"/>
  <c r="H2" i="8"/>
  <c r="I2" i="9"/>
  <c r="I4" i="9" s="1"/>
  <c r="C13" i="21" s="1"/>
  <c r="H2" i="9"/>
  <c r="H4" i="9" s="1"/>
  <c r="B13" i="21" s="1"/>
  <c r="I9" i="10"/>
  <c r="H9" i="10"/>
  <c r="I8" i="10"/>
  <c r="H8" i="10"/>
  <c r="I7" i="10"/>
  <c r="H7" i="10"/>
  <c r="I6" i="10"/>
  <c r="H6" i="10"/>
  <c r="I5" i="10"/>
  <c r="H5" i="10"/>
  <c r="I4" i="10"/>
  <c r="H4" i="10"/>
  <c r="I3" i="10"/>
  <c r="H3" i="10"/>
  <c r="I2" i="10"/>
  <c r="H2" i="10"/>
  <c r="I5" i="11"/>
  <c r="H5" i="11"/>
  <c r="I4" i="11"/>
  <c r="H4" i="11"/>
  <c r="I3" i="11"/>
  <c r="H3" i="11"/>
  <c r="I2" i="11"/>
  <c r="H2" i="11"/>
  <c r="I9" i="12"/>
  <c r="H9" i="12"/>
  <c r="I8" i="12"/>
  <c r="H8" i="12"/>
  <c r="I7" i="12"/>
  <c r="H7" i="12"/>
  <c r="I6" i="12"/>
  <c r="H6" i="12"/>
  <c r="I5" i="12"/>
  <c r="H5" i="12"/>
  <c r="I4" i="12"/>
  <c r="H4" i="12"/>
  <c r="I3" i="12"/>
  <c r="H3" i="12"/>
  <c r="I2" i="12"/>
  <c r="H2" i="12"/>
  <c r="I4" i="13"/>
  <c r="H4" i="13"/>
  <c r="I3" i="13"/>
  <c r="H3" i="13"/>
  <c r="I2" i="13"/>
  <c r="H2" i="13"/>
  <c r="I4" i="14"/>
  <c r="C8" i="21" s="1"/>
  <c r="H2" i="14"/>
  <c r="H4" i="14" s="1"/>
  <c r="B8" i="21" s="1"/>
  <c r="I7" i="15"/>
  <c r="H7" i="15"/>
  <c r="I6" i="15"/>
  <c r="H6" i="15"/>
  <c r="I5" i="15"/>
  <c r="H5" i="15"/>
  <c r="I4" i="15"/>
  <c r="H4" i="15"/>
  <c r="I3" i="15"/>
  <c r="H3" i="15"/>
  <c r="I2" i="15"/>
  <c r="H2" i="15"/>
  <c r="I4" i="16"/>
  <c r="H4" i="16"/>
  <c r="I3" i="16"/>
  <c r="H3" i="16"/>
  <c r="I2" i="16"/>
  <c r="H2" i="16"/>
  <c r="I9" i="17"/>
  <c r="H9" i="17"/>
  <c r="I8" i="17"/>
  <c r="H8" i="17"/>
  <c r="I7" i="17"/>
  <c r="H7" i="17"/>
  <c r="I6" i="17"/>
  <c r="H6" i="17"/>
  <c r="I5" i="17"/>
  <c r="H5" i="17"/>
  <c r="I4" i="17"/>
  <c r="H4" i="17"/>
  <c r="I3" i="17"/>
  <c r="H3" i="17"/>
  <c r="I2" i="17"/>
  <c r="H2" i="17"/>
  <c r="I2" i="18"/>
  <c r="I4" i="18" s="1"/>
  <c r="C4" i="21" s="1"/>
  <c r="H2" i="18"/>
  <c r="H4" i="18" s="1"/>
  <c r="B4" i="21" s="1"/>
  <c r="I12" i="19"/>
  <c r="H12" i="19"/>
  <c r="I11" i="19"/>
  <c r="H11" i="19"/>
  <c r="I10" i="19"/>
  <c r="H10" i="19"/>
  <c r="I9" i="19"/>
  <c r="H9" i="19"/>
  <c r="I8" i="19"/>
  <c r="H8" i="19"/>
  <c r="I7" i="19"/>
  <c r="H7" i="19"/>
  <c r="I6" i="19"/>
  <c r="H6" i="19"/>
  <c r="I5" i="19"/>
  <c r="H5" i="19"/>
  <c r="I4" i="19"/>
  <c r="H4" i="19"/>
  <c r="I3" i="19"/>
  <c r="H3" i="19"/>
  <c r="I2" i="19"/>
  <c r="H2" i="19"/>
  <c r="I4" i="20"/>
  <c r="H4" i="20"/>
  <c r="I3" i="20"/>
  <c r="H3" i="20"/>
  <c r="I2" i="20"/>
  <c r="H2" i="20"/>
  <c r="H6" i="16" l="1"/>
  <c r="B6" i="21" s="1"/>
  <c r="H11" i="7"/>
  <c r="H9" i="6"/>
  <c r="B16" i="21" s="1"/>
  <c r="H14" i="8"/>
  <c r="B14" i="21" s="1"/>
  <c r="H11" i="10"/>
  <c r="B12" i="21" s="1"/>
  <c r="H8" i="11"/>
  <c r="B11" i="21" s="1"/>
  <c r="H11" i="12"/>
  <c r="B10" i="21" s="1"/>
  <c r="I11" i="12"/>
  <c r="C10" i="21" s="1"/>
  <c r="H10" i="15"/>
  <c r="B7" i="21" s="1"/>
  <c r="H12" i="17"/>
  <c r="B5" i="21" s="1"/>
  <c r="H14" i="19"/>
  <c r="B3" i="21" s="1"/>
  <c r="I6" i="20"/>
  <c r="C2" i="21" s="1"/>
  <c r="H6" i="20"/>
  <c r="B2" i="21" s="1"/>
  <c r="I9" i="5"/>
  <c r="C17" i="21" s="1"/>
  <c r="I6" i="16"/>
  <c r="C6" i="21" s="1"/>
  <c r="B15" i="21"/>
  <c r="H5" i="2"/>
  <c r="B20" i="21" s="1"/>
  <c r="I9" i="6"/>
  <c r="C16" i="21" s="1"/>
  <c r="I11" i="10"/>
  <c r="C12" i="21" s="1"/>
  <c r="H6" i="13"/>
  <c r="B9" i="21" s="1"/>
  <c r="I10" i="15"/>
  <c r="C7" i="21" s="1"/>
  <c r="I12" i="17"/>
  <c r="C5" i="21" s="1"/>
  <c r="I11" i="7"/>
  <c r="C15" i="21" s="1"/>
  <c r="I14" i="8"/>
  <c r="C14" i="21" s="1"/>
  <c r="I8" i="11"/>
  <c r="C11" i="21" s="1"/>
  <c r="H9" i="5"/>
  <c r="B17" i="21" s="1"/>
  <c r="I14" i="19"/>
  <c r="C3" i="21" s="1"/>
  <c r="I6" i="13"/>
  <c r="C9" i="21" s="1"/>
  <c r="C22" i="21" l="1"/>
  <c r="B22" i="21"/>
  <c r="C17" i="22"/>
  <c r="C18" i="22" s="1"/>
  <c r="D17" i="22"/>
  <c r="D18" i="22" s="1"/>
  <c r="C19" i="22" l="1"/>
  <c r="C20" i="22" s="1"/>
  <c r="C21" i="22" s="1"/>
</calcChain>
</file>

<file path=xl/sharedStrings.xml><?xml version="1.0" encoding="utf-8"?>
<sst xmlns="http://schemas.openxmlformats.org/spreadsheetml/2006/main" count="539" uniqueCount="256">
  <si>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</si>
  <si>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</si>
  <si>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</si>
  <si>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</si>
  <si>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</si>
  <si>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</si>
  <si>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</si>
  <si>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Anyag egységár</t>
  </si>
  <si>
    <t>Díj egységre</t>
  </si>
  <si>
    <t>Anyag összesen</t>
  </si>
  <si>
    <t>Díj összesen</t>
  </si>
  <si>
    <t>12-001-1</t>
  </si>
  <si>
    <t xml:space="preserve">tétel  </t>
  </si>
  <si>
    <t>Ideiglenes vízvételi hely kiépítése</t>
  </si>
  <si>
    <t>12-001-1-0000005</t>
  </si>
  <si>
    <t>Ideiglenes áramvételi hely kiépítése</t>
  </si>
  <si>
    <t>12-001-1-0000010</t>
  </si>
  <si>
    <t>Ideiglenes wc telepítése</t>
  </si>
  <si>
    <t>Munkanem összesen:</t>
  </si>
  <si>
    <t>Felvonulási létesítmények</t>
  </si>
  <si>
    <t>21-003-5.1.1.1</t>
  </si>
  <si>
    <t xml:space="preserve">m3     </t>
  </si>
  <si>
    <t>Munkaárok földkiemelése közművesített területen, kézi erővel, bármely konzisztenciájú talajban, dúcolás nélkül, 2,0 m˛ szelvényig, I-II. talajosztály</t>
  </si>
  <si>
    <t>21-003-5.1.2.1</t>
  </si>
  <si>
    <t>Főbejárat előtti bontott jardaburkolat alatti  kavicságyazat bontása</t>
  </si>
  <si>
    <t>21-003-10.1</t>
  </si>
  <si>
    <t>21-004-3.1</t>
  </si>
  <si>
    <t>21-004-5.1.2.1</t>
  </si>
  <si>
    <t xml:space="preserve">m2     </t>
  </si>
  <si>
    <t>21-004-5.1.2.1-0000005</t>
  </si>
  <si>
    <t>21-008-2.2.1</t>
  </si>
  <si>
    <t>21-008-3.1.1</t>
  </si>
  <si>
    <t>Simító hengerlés a földmű (tükör és padka) felületén, gépi erővel, 3,0 m szélességig Főbejárat előtt térburkolás alatt</t>
  </si>
  <si>
    <t>21-011-7.2-0120015</t>
  </si>
  <si>
    <t>21-011-11.3</t>
  </si>
  <si>
    <t xml:space="preserve">db     </t>
  </si>
  <si>
    <t>Építési törmelék konténeres elszállítása, lerakása, lerakóhelyi díjjal, 5,0 mł-es konténerbe</t>
  </si>
  <si>
    <t>21-011-12</t>
  </si>
  <si>
    <t>Munkahelyi depóniából építési törmelék konténerbe rakása,  kézi erővel, önálló munka esetén elszámolva, konténer szállítás nélkül</t>
  </si>
  <si>
    <t>Irtás, föld- és sziklamunka</t>
  </si>
  <si>
    <t>23-003-1.1-0012010</t>
  </si>
  <si>
    <t>Síkalapozás</t>
  </si>
  <si>
    <t>31-000-13.2</t>
  </si>
  <si>
    <t>Beton aljzatok, járdák bontása 10 cm vastagságig, kavicsbetonból, salakbetonból Belső felső aljzatbeton</t>
  </si>
  <si>
    <t>31-000-13.2-0000005</t>
  </si>
  <si>
    <t>Beton aljzatok, járdák bontása 10 cm vastagságig, kavicsbetonból, salakbetonból Belső vízszigetelés alatti aljzatbeton bontása</t>
  </si>
  <si>
    <t>31-000-14.2</t>
  </si>
  <si>
    <t>31-011-1.1-0112410</t>
  </si>
  <si>
    <t xml:space="preserve">m      </t>
  </si>
  <si>
    <t>Zsalukőfal tetején 5 cm-es beton zárás zsaluzással, betonozással</t>
  </si>
  <si>
    <t>31-030-11.1.1.1-0012110</t>
  </si>
  <si>
    <t>31-030-11.1.1.1-0012115</t>
  </si>
  <si>
    <t>31-031-2.1.1</t>
  </si>
  <si>
    <t>31-090-3</t>
  </si>
  <si>
    <t>Meglévő betonfelületrő ragasztóanyag eltávolítása véséssel, csiszolással</t>
  </si>
  <si>
    <t>Helyszíni beton és vasbeton munkák</t>
  </si>
  <si>
    <t>32-000-2.1</t>
  </si>
  <si>
    <t>32-002-1.1.1-0120010</t>
  </si>
  <si>
    <t>32-002-1.1.1-0120011</t>
  </si>
  <si>
    <t>Előregyártott épületszerkezeti elem elhelyezése és szerelése</t>
  </si>
  <si>
    <t>33-000-21.1.1.2.2.1</t>
  </si>
  <si>
    <t>Válaszfal bontása, égetett agyag-kerámia termékekből, erősítő pillérrel vagy erősítő pillér nélkül falazva, üreges kerámia válaszfaltéglából, 10 cm vastagságig, falazó, cementes mészhabarcsból falazva</t>
  </si>
  <si>
    <t>33-000-32.1</t>
  </si>
  <si>
    <t>Nyílásbontás, bármilyen égetett kerámia válaszfalban, 12 cm vastagságig</t>
  </si>
  <si>
    <t>33-001-1.3.1.1.1.1-0200100</t>
  </si>
  <si>
    <t>33-011-1.1.2.1.2.1.1-2132106</t>
  </si>
  <si>
    <t>33-091-2.1.1-1110002</t>
  </si>
  <si>
    <t>Teherhordó és kitöltő falazat, égetett agyag-kerámia termékekből, tokok körülfalazása bontott nyílásban, szükséges mértékben</t>
  </si>
  <si>
    <t>33-091-11.3.1-1130101</t>
  </si>
  <si>
    <t>Falazás és egyéb kőműves munkák</t>
  </si>
  <si>
    <t>34-001-5.1</t>
  </si>
  <si>
    <t>Fém- és könnyű épületszerkezetek szerelése</t>
  </si>
  <si>
    <t>35-001-1.1-0680041</t>
  </si>
  <si>
    <t>Előtetőn osb burkolat alatt lejtés kialakítása párnafákkal</t>
  </si>
  <si>
    <t>35-002-5.1-0112051</t>
  </si>
  <si>
    <t>Páraáteresztő, vízzáró szellőzőszőnyeg elhelyezése deszkaborításon, sík fémlemezfedés alá, átlapolva, öntapadó ragasztócsíkkal Permo SEC ötrétegű, páraáteresztő, vízzáró alátétlemez, öntapadó ragasztócsíkkal (550g/m2, sd=0,03m), kód: KU0027-1</t>
  </si>
  <si>
    <t>35-005-1.1.1-0211001</t>
  </si>
  <si>
    <t>Ácsmunka</t>
  </si>
  <si>
    <t>36-001-1.1.1-0550030</t>
  </si>
  <si>
    <t>Sima oldalfalvakolat készítése kézi felhordással, belső, vakoló cementes mészhabarccsal, téglafelületen, 1,5 cm vastagságban Hvb4-mc, belső, vakoló cementes mészhabarccsal és Hs60-cm, felületképző (simító), meszes cementhabarccsal</t>
  </si>
  <si>
    <t>36-005-22</t>
  </si>
  <si>
    <t>Vékonyvakolatok javítása új nyílászárók beépítése után a szükséges mértékben</t>
  </si>
  <si>
    <t>36-007-9.1.1-0213541</t>
  </si>
  <si>
    <t>36-007-9.2-0415421</t>
  </si>
  <si>
    <t>Lábazati vakolatok; díszítő és lábazati műgyantás kötőanyagú vakolatréteg felhordása, kézi erővel, vödrös kiszerelésű anyagból Baumit Mozaik Vakolat 2 mm-es szemcseméret, 24 féle szín, Cikkszám: 255201</t>
  </si>
  <si>
    <t>36-090-1.1.3-0550030</t>
  </si>
  <si>
    <t>Vakolatjavítás oldalfalon, tégla-, beton-, kőfelületen vagy építőlemezen, a meglazult, sérült vakolat előzetes leverésével, hiánypótlás 25% felett Hvb4-mc, beltéri, vakoló, cementes mészhabarcs mészpéppel Lebontott csemperkolat alatti vakolat készítése</t>
  </si>
  <si>
    <t>36-090-2.1.1</t>
  </si>
  <si>
    <t>36-090-2.1.1-0000020</t>
  </si>
  <si>
    <t>36-090-5</t>
  </si>
  <si>
    <t>Vakolás és rabicolás</t>
  </si>
  <si>
    <t>39-000-2</t>
  </si>
  <si>
    <t>Gipszkarton álmenyezetek bontása</t>
  </si>
  <si>
    <t>39-001-1.1.1.1-0120012</t>
  </si>
  <si>
    <t>39-003-1.2.1.1.1-0120012</t>
  </si>
  <si>
    <t>39-003-1.2.1.1.1-0120015</t>
  </si>
  <si>
    <t>Szerelt gipszkarton álmennyezet készítésénél  többlet költség vizes helyiségekben impregnált gipszkarton  alkalmazására</t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</si>
  <si>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</si>
  <si>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</si>
  <si>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</si>
  <si>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</si>
  <si>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</si>
  <si>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42-011-2.1.1.1-0216002</t>
  </si>
  <si>
    <t>Padlóburkolat hordozószerkezetének felületelőkészítése beltérben, beton alapfelületen felületelőkészítő alapozó és tapadóhíd felhordása egy rétegben MUREXIN LF  mélyalapozó</t>
  </si>
  <si>
    <t>42-011-2.1.1.4.1-0216006</t>
  </si>
  <si>
    <t>Padlóburkolat hordozószerkezetének felületelőkészítése beltérben, beton alapfelületen önterülő felületkiegyenlítés készítése 5 mm átlagos rétegvastagságban MUREXIN  Önterülő aljzatkiegyenlítő</t>
  </si>
  <si>
    <t>42-012-1.1.1.1.1.3-0212003</t>
  </si>
  <si>
    <t>42-022-1.1.1.2.1.1-0212003</t>
  </si>
  <si>
    <t>42-022-1.1.1.2.1.1-0212004</t>
  </si>
  <si>
    <t>42-022-1.1.1.2.1.1-0212005</t>
  </si>
  <si>
    <t>Belső greslapburkolatok készítésénél lábazat készítése 8 cm magasságú</t>
  </si>
  <si>
    <t>Aljzatkészítés, hideg- és melegburkolatok készítése</t>
  </si>
  <si>
    <t>43-001-1.1.2.2-0992005</t>
  </si>
  <si>
    <t>Táblás fedések; Sima fémlemez fedés táblalemezből egyszerű korcolt kivitelben, színes műanyagbevonatú horganyzott acéllemezből LINDAB FOP/PLX táblalemez 670x2000x0,6 mm horganyzott acél+50µm műanyag bevonat, standard színben</t>
  </si>
  <si>
    <t>Bádogozás</t>
  </si>
  <si>
    <t>44-000-1.2</t>
  </si>
  <si>
    <t>44-000-1.3</t>
  </si>
  <si>
    <t>Fa nyílászáró szerkezetek bontása,  ajtó, ablak vagy kapu, 4,01-6,00 m˛ között Homlokzati nyílászárók</t>
  </si>
  <si>
    <t>44-012-1.1.1.3.1-0166361</t>
  </si>
  <si>
    <t>44-012-1.1.1.3.1-0166365</t>
  </si>
  <si>
    <t>44-012-1.1.1.3.1-0166370</t>
  </si>
  <si>
    <t>44-012-1.1.1.3.1-0166375</t>
  </si>
  <si>
    <t>44-012-1.1.1.3.1-0166380</t>
  </si>
  <si>
    <t>44-030-2.1-1121101</t>
  </si>
  <si>
    <t>Asztalosszerkezetek elhelyezése</t>
  </si>
  <si>
    <t>45-001-4.1.1.1-0131640</t>
  </si>
  <si>
    <t>45-001-4.1.1.1-0131645</t>
  </si>
  <si>
    <t>45-001-4.1.1.1-0131650</t>
  </si>
  <si>
    <t>45-001-4.1.1.1-0131655</t>
  </si>
  <si>
    <t>45-004-2-0180301</t>
  </si>
  <si>
    <t>Lakatosszerkezetek elhelyezése</t>
  </si>
  <si>
    <t>47-000-1.3.1.1</t>
  </si>
  <si>
    <t>Belső festéseknél felület előkészítése, részmunkák; vizes diszperziós falfesték lekaparása, bármilyen padozatú helységben, tagolatlan felületen</t>
  </si>
  <si>
    <t>47-000-1.21.2.1.1.1-0142371</t>
  </si>
  <si>
    <t>47-000-1.21.2.1.1.1-0142375</t>
  </si>
  <si>
    <t>47-011-15.1.1.1-0151171</t>
  </si>
  <si>
    <t>47-013-35.3.1-0213732</t>
  </si>
  <si>
    <t>Homlokzatról graffiti eltávolítás impregnálószerrel, klinkertégla felületen, kis porozitású tégla esetén Remmers anyaggal</t>
  </si>
  <si>
    <t>Felületképzés (festés, mázolás, tapétázás, korrózióvédelem)</t>
  </si>
  <si>
    <t>48-000-1.1</t>
  </si>
  <si>
    <t>Teljes felületen hegesztett,  olvasztott vagy ragasztott bitumenes lemez szigetelés, páratechnikai vagy párazáró réteg bontása, egy réteg lemez esetén, vízszintes felületről Padló alatti meglévő vízszigetelés bontása</t>
  </si>
  <si>
    <t>48-002-1.1.1.1.1-0095372</t>
  </si>
  <si>
    <t>Talajnedvesség elleni szigetelés; Bitumenes lemez szigetelés aljzatának kellősítése, egy rétegben, vízszintes felületen, oldószeres hideg bitumenmázzal (száraz felületen) BAUDER BURKOLIT V oldószeres bitumenmáz</t>
  </si>
  <si>
    <t>48-002-1.3.1.1-0095351</t>
  </si>
  <si>
    <t>48-005-1.3.2.1.1-0095583</t>
  </si>
  <si>
    <t>48-007-41.1.1.1.2-0093620</t>
  </si>
  <si>
    <t>Födém; Padló hőszigetelő anyag elhelyezése, vízszintes felületen, aljzatbeton alá, úsztató rétegként, expandált polisztirolhab lemezzel BACHL EPS-L 4 standard expandált polisztirol keményhab lemez, vtg. 150-3 mm/C</t>
  </si>
  <si>
    <t>48-007-41.2.2-0110475</t>
  </si>
  <si>
    <t>Födém; Padló peremszigetelés elhelyezése úsztatott aljzatbeton esetén, expandált polisztirolhab szigetelő szalaggal</t>
  </si>
  <si>
    <t>Szigetelés</t>
  </si>
  <si>
    <t>50-008-1.1.1.1-0010001</t>
  </si>
  <si>
    <t>Öltözőszekrények beszerelése járatos méretű készre szerelt elemekből, biztonsági zárral (két kulccsal), acéllemezből, elektrosztatikus szinterezéssel/porszórással, ajtón lévő kopoltyúkkal, hosszúajtós Öltözőszekrény, 180 x  60 x  50 cm</t>
  </si>
  <si>
    <t>Beltéri beépített berendezési tárgyak elhelyezése</t>
  </si>
  <si>
    <t>61-002-1.1-0990133</t>
  </si>
  <si>
    <t>Útburkolat alap és makadámburkolat készítése</t>
  </si>
  <si>
    <t>62-003-12-0617381</t>
  </si>
  <si>
    <t>Kőburkolat készítése</t>
  </si>
  <si>
    <t>91-003-1.2.1.1.1.1-0311701</t>
  </si>
  <si>
    <t>Kert és parképítési munkák</t>
  </si>
  <si>
    <t>Összesen:</t>
  </si>
  <si>
    <t xml:space="preserve">                                       </t>
  </si>
  <si>
    <t xml:space="preserve">Cím :7100, Szekszárd, Kölcsey ltp. 25.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</si>
  <si>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</si>
  <si>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</si>
  <si>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</si>
  <si>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</si>
  <si>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</si>
  <si>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01 Építész költségvetés                                                       </t>
  </si>
  <si>
    <t xml:space="preserve">                                                                              </t>
  </si>
  <si>
    <t xml:space="preserve">Készült: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</si>
  <si>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</si>
  <si>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</si>
  <si>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</si>
  <si>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</si>
  <si>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</si>
  <si>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</si>
  <si>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</si>
  <si>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</si>
  <si>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</si>
  <si>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</si>
  <si>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Név : EGÉSZSÉGÜGYI ALAPELLÁTÁS INFRASTRUKTÚRA FEJLESZTÉSE</t>
  </si>
  <si>
    <t>Egys</t>
  </si>
  <si>
    <t>Letaposott-szennyezet agyag, illetve földpadló, feltöltés bontása, kihordása pincéből depóniába (meglévő létesítmények padozata), száraz, földnedves 
25,9 m2 *0,3 m</t>
  </si>
  <si>
    <t>Feltöltések alap- és lábazati falak közé és alagsori vagy alá nem pincézett földszinti padozatok alá, az anyag szétterítésével, mozgatásával, kézi döngöléssel, osztályozatlan kavicsból Nyers homokos kavics NHK 0/63 Q-TT Nyékládháza 
Belső új padlórétegrend</t>
  </si>
  <si>
    <t>Tömörítés bármely tömörítési osztályban gépi erővel, kis felületen, tömörségi fok: 85% 
Főbejárat előtti térburkolat alatti zúzottkő ágyazat tömörítése</t>
  </si>
  <si>
    <t>Tükörkészítés tömörítés nélkül, sík felületen kézi erővel talajosztály: V-VI. 
Főbejárat előtti bejárat alatt</t>
  </si>
  <si>
    <t>Tükörkészítés tömörítés nélkül, sík felületen kézi erővel talajosztály: V-VI. 
Belső új padló rétegrend alatt</t>
  </si>
  <si>
    <t>Humuszterítés 50 cm vastagságig kézi munkával 
Bejárat előtti növénykazetta földfeltöltése</t>
  </si>
  <si>
    <t>Beton aljzatok, járdák bontása 10 cm vastagság felett, kavicsbetonból 
Bejárat előtt járdaburkolat bontása</t>
  </si>
  <si>
    <t>Beton aljzat készítése helyszínen kevert betonból, kézi továbbítással és bedolgozással, merev aljzatra, tartószerkezetre léccel lehúzva, kavicsbetonból, C 8/10 - C 16/20 kissé képlékeny konzisztenciájú betonból, 6 cm vastagságig C8/10 - XN(H) kissé képlékeny kavicsbeton keverék CEM 32,5 pc. Dçmax = 16 mm, m = 6,3 finomsági modulussal Vízszigetelés alatti betonaljzat</t>
  </si>
  <si>
    <t>Megmaradó aljzatrétegrendben gépészeti padlócsövezések utáni alajzat betonozása kavicsbetonból, C 8/10 - C 16/20 kissé képlékeny konzisztenciájú betonból, 6 cm vastagságig C8/10 - XN(H) kissé képlékeny kavicsbeton keverék CEM 32,5 pc. Dçmax = 16 mm, m =6,3 finomsági modulussal 
Felső aljzatbeton vonalmenti javítása</t>
  </si>
  <si>
    <t>Úsztatott vagy fűtési esztrich készítése, helyszínen kevert, cementbázisú esztrichből, C12 szilárdsági osztálynak megfelelően 6 cm vastagságban 
Belső új rétegrendben hőszigetelés feletti aljzatbeton készítése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</si>
  <si>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 kiegészítő hőszigetelés elhelyezése nélkül, 0,10 t/db tömegig, égetett agyag-kerámia köpenyes nyílásáthidaló POROTHERM A-10 kerámia burkolatú nyílásáthidaló, válaszfalhoz, 
1,25 m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</si>
  <si>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 kiegészítő hőszigetelés elhelyezése nélkül, 0,10 t/db tömegig, égetett agyag-kerámia köpenyes nyílásáthidaló POROTHERM A-10 kerámia burkolatú nyílásáthidaló, válaszfalhoz, 
1,00 m</t>
  </si>
  <si>
    <t>Vízszintes tartószerkezeti elem bontása és kiemelése, vasbeton gerenda vagy áthidaló, 0,10 t/db tömegig 
Válaszfalban belső ajtó feletti áthidaló bontása</t>
  </si>
  <si>
    <t>Teherhordó és kitöltő falazat készítése, beton falazóblokk vagy zsaluzóelem termékekből, 150 mm falvastagságban, 150x500x250 mm-es méretű beton zsaluzóelemből, kitöltő betonnal, betonacél beépítéssel ZS 15-ös zsaluzóelem, 150/500/250 mm, C12/15-16/kissé képlékeny kavicsbeton, B 38.24:6 mm átmérőjű betonacél</t>
  </si>
  <si>
    <t>Válaszfal építése, égetett agyag-kerámia termékekből, nútféderes elemekből, 100 mm falvastagságban, 330x238x100 mm-es vagy 500x238x100 mm-es méretű válaszfallapból, falazó, cementes mészhabarcsba falazva POROTHERM 10 N+F válaszfallap, 500x238x100 mm, M 1 (Hf10-mc) falazó, cementes mészhabarcs</t>
  </si>
  <si>
    <t>Válaszfal, égetett agyag-kerámia termékekből, erősítő pillérrel vagy erősítő pillér nélkül falazva, nyílásbefalazás, nyílásszűkítés vagy kisebb falpótlások, 10 cm vastagsággal, válaszfallapból falazó, cementes mészhabarcsból falazva Válaszfaltégla 400x200x100 mm I.o. Hf5-mc, falazó, cementes mészhabarcs</t>
  </si>
  <si>
    <t>Vízálló, műgyantával stabilizált faforgácslap (OSB) elhelyezése vágott (nútolatlan) kivitelben, tetőszerkezet szaruzatára Vízálló faforgácslap (OSB), 2500x1250x18 mm méretű 
Előtető alsó-felső burkolása fémlemez fogadófelületeként</t>
  </si>
  <si>
    <t>Lábazati vakolatok; lábazati alapvakolat felhordása kézi erővel, 
Zsalukő lábazat felületelőkészítése lábazati díszvakolat alá Ragasztótapaszba ágyaztott üvegszövettel</t>
  </si>
  <si>
    <t>Vakolatok pótlása, keskenyvakolatok pótlása oldalfalon, 10 cm szélességig 
Villamos és gépészeti csövezések utáni vakolatjavítási munkák</t>
  </si>
  <si>
    <t>Vakolatok pótlása, keskenyvakolatok pótlása oldalfalon, 10-30 cm szélességig 
Új nyílászárók beépítése utáni vakolatjavítások</t>
  </si>
  <si>
    <t>Javítás, pótlás, egyes sérült téglák kivésése, pótlása nyerstégla homlokzati felületen 
Új nyílászárók beépítése utáni szükséges javítások</t>
  </si>
  <si>
    <t>UA fém vázszerkezetre szerelt ajtófogadó keretszerkezet csavarfejek és illesztések glettelve (Q2), 2 x 1 rtg. normál, 12,5 mm vtg. gipszkarton borítással, egyszeres, CW 50-06 mm vtg. tartóvázzal RIGIPS normál építőlemez RB 12,5 mm, ásványi szálas hőszigetelés 
AkadálymenteS Wc tokfogadó szerkezetének kialakítása</t>
  </si>
  <si>
    <t>Szerelt gipszkarton álmennyezet fém vázszerkezetre (duplasoros), választható függesztéssel, csavarfejek és illesztések alapglettelve (Q2 minőségben),  nem látszó bordázattal, 40 cm bordatávolsággal (CD60/27), 10 m˛ összefüggő felületig, 1 rtg. normál 12,5 mm vtg. gipszkarton borítással RIGIPS normál építőlemez RB 12,5 mm, függesztő huzallal</t>
  </si>
  <si>
    <t>Fal- , pillér- és oszlopburkolat készítése beltérben, tégla, beton, vakolt alapfelületen, mázas kerámiával, kötésben vagy hálósan, 3-5 mm vtg. ragasztóba rakva, 1-10 mm fugaszéleséggel, 25x25 -  40x40 cm közötti lapmérettel LB-Knauf GRES/Gres ragasztó, EN 12004 szerinti C2T minősítéssel, kül- és beltérbe, fagyálló, padlófűtéshez is, LB-Knauf Colorin flex fugázó, EN 13888 szerinti CG2 minősítéssel, fehér</t>
  </si>
  <si>
    <t>Padlóburkolat készítése, beltérben, tégla, beton, vakolt alapfelületen, gres, kőporcelán lappal, kötésben vagy hálósan, 3-5 mm vtg. ragasztóba rakva, 1-10 mm fugaszéleséggel, 20x20 - 40x40 cm közötti lapmérettel LB-Knauf GRES/Gres ragasztó, EN 12004 szerinti C2T minősítéssel, kül- és beltérbe, fagyálló, padlófűtéshez is, LB-Knauf Colorin flex fugázó, EN 13888 szerinti CG2 minősítéssel, fehér</t>
  </si>
  <si>
    <t>Padlóburkolat készítése, beltérben, tégla, beton, vakolt alapfelületen, gres, kőporcelán lappal, kötésben vagy hálósan, 3-5 mm vtg. ragasztóba rakva, 1-10 mm fugaszéleséggel, 20x20 - 40x40 cm közötti lapmérettel LB-Knauf GRES/Gres ragasztó, EN 12004 szerinti C2T minősítéssel, kül- és beltérbe, fagyálló, padlófűtéshez is, LB-Knauf Colorin flex fugázó, EN 13888 szerinti CG2 minősítéssel, fehér 
Külső padka burkolása hátsó homlokzati nyílászáróknál</t>
  </si>
  <si>
    <t>Fa nyílászáró szerkezetek bontása,  ajtó, ablak vagy kapu, 2,01-4,00 m˛ között 
Belső nyílászárók</t>
  </si>
  <si>
    <t>Diszperziós festés műanyag bázisú vizes-diszperziós  fehér vagy gyárilag színezett festékkel, új vagy régi lekapart, előkészített alapfelületen, vakolaton, két rétegben, tagolatlan sima felületen Héra diszperziós belső falfesték, fehér, EAN: 5995061999118 Oldalfal és álmennyzet festése</t>
  </si>
  <si>
    <t>Belső festéseknél felület előkészítése, részmunkák; glettelés, műanyag kötőanyagú glettel (simítótapasszal), vakolt felületen, bármilyen padozatú helyiségben, tagolatlan felületen Rigips Profin por alakú felületkiegyenlítő glett 
Oldalfalak glettelése</t>
  </si>
  <si>
    <t>Belső festéseknél felület előkészítése, részmunkák; glettelés, műanyag kötőanyagú glettel (simítótapasszal), vakolt felületen, bármilyen padozatú helyiségben, tagolatlan felületen Rigips Profin por alakú felületkiegyenlítő glett 
Álmennyezet glettelése</t>
  </si>
  <si>
    <t>Talajnedvesség elleni szigetelés; Padlószigetelés, egy rétegben, minimum 4,0 mm vastag oxidált bitumenes lemezzel, az aljzathoz foltonként  vagy sávokban olvasztásos ragasztással, az átlapolásoknál teljes felületű hegesztéssel fektetve BAUDER G4 üvegszövet hordozórétegű, 4 mm névleges vastagságú oxidált bitumenes lemez, talkum</t>
  </si>
  <si>
    <t>Technológiai szigetelés készítése  Pe fóliával 0,25 mm vtg.-ban   
Fszt padló hőszigetelés felett</t>
  </si>
  <si>
    <t>Mechanikailag stabilizált alapréteg készítése, M-56 jelű, 15-25 cm vastagságban Szemcsés anyag df. 50 mm 
Főbejárat előtti térburkolat alatt</t>
  </si>
  <si>
    <t>Térburkolat készítése 8 cm-es vastagsággal, bazaltzúzalékkal kisöpörve,  
Bejárat előtti térköves bejáró készítése rámpás kivitelben</t>
  </si>
  <si>
    <t>Növények szabadföldi telepítése  
Bejárat előtt növénykazettába</t>
  </si>
  <si>
    <t>Beton- és vasbeton készítése, .....minőségű betonból, sávalap C8/10 - XN(H) földnedves kavicsbeton keverék CEM 32,5 pc. Dçmax = 16 mm, m = 6,2 finomsági modulussal</t>
  </si>
  <si>
    <t>db</t>
  </si>
  <si>
    <t>Fokozott hőszigetelésű homlokzati ajtó hőhídmentes műanyag profil (javasolt típus: Schüco Corona SI 82+)
Üveg: 3 réteg fokozott hőszigetelés, UV szűrős, fényvisszaverős fóliával
Vasalat:Schüco 3 részes hengerpánttal, 3 pontos biztonsági zárral, járószárnyon rozsdamentes kilinccsel kívül kilincs fogantyúva, kétoldalt 5-5 cm toktoldóval, 10 cm-es felső toktoldóval
Beépítés: meglévő falazat külső síkjába építve, rögzítés horganyzott acél elemekkel, rozsdamentes kötőelemekkel, belső szilikon fuga párazárással, külső EPDM vízzárással
Egyéb: alumínium vízvetővel, tokszellőzővel szerlve
min.: Uw 1,15 W/mk
177x301 cm - Balos
H02</t>
  </si>
  <si>
    <t>Fokozott hőszigetelésű homlokzati ajtó hőhídmentes műanyag profil (javasolt típus: Schüco Corona SI 82+)
Üveg: 3 réteg fokozott hőszigetelés, UV szűrős, fényvisszaverős fóliával
Vasalat: Schüco levelespánttal, 3 pontos biztonsági zárral, járószárnyon alumínium kilinccsel, kétoldalt 5-5 cm toktoldóval, 10 cm-es felső toktoldóval
Beépítés: meglévő falazat külső síkjába építve, rögzítés
horganyzott acél elemekkel, rozsdamentes
kötőelemekkel, belső szilikon fuga
párazárással, külső EPDM vízzárással
Egyéb: alumínium vízvetővel, tokszellőzővel szerlve
min.: Uw 1,15 W/mk
125x308 cm - Balos
H01</t>
  </si>
  <si>
    <t>44-030-2.1-1121105</t>
  </si>
  <si>
    <t>Komplett beltéri acél ajtók elhelyezése, tokkal együtt  
Anyaga: Domoferm UT4 acél lemez+tok
40 mm 3 falcos papírrácsos
Felület: gyári felületkezelés, HPL
felület, ajtólap RAL 9010, Tok
RAL 9002
Vasalat: PZ kilincs, WC zár, Simons pánt
76x213 cm - Balos
B01</t>
  </si>
  <si>
    <t>Komplett beltéri acél ajtók elhelyezése, tokkal együtt  
Anyaga: Domoferm UT4 acél lemez+tok
40 mm 3 falcos papírrácsos
Felület: gyári felületkezelés, HPL
felület, ajtólap RAL 9010, Tok
RAL 9002
Vasalat: PZ kilincs, WC zár, Simons pánt
76x213 cm - Jobbos
B02</t>
  </si>
  <si>
    <t>Komplett beltéri acél ajtók elhelyezése, tokkal együtt  
Anyaga: Domoferm UT4 acél lemez+tok
40 mm 3 falcos papírrácsos
Felület: gyári felületkezelés, HPL
felület, ajtólap RAL 9010, Tok
RAL 9002
Vasalat: PZ kilincs, WC zár, Simons pánt
101x213 cm - Jobbos
B03</t>
  </si>
  <si>
    <t>45-001-4.1.1.1-0131660</t>
  </si>
  <si>
    <t>45-001-4.1.1.1-0131665</t>
  </si>
  <si>
    <t>Komplett beltéri acél ajtók elhelyezése, tokkal együtt  
Anyaga: Domoferm UT4 acél lemez+tok
40 mm 3 falcos papírrácsos
Felület: gyári felületkezelés, HPL
felület, ajtólap RAL 9010, Tok
RAL 9002
Vasalat: PZ kilincs, PZW váltózár, Simons
pánt
101x213 cm - Jobbos
B05</t>
  </si>
  <si>
    <t>Komplett beltéri acél ajtók elhelyezése, tokkal együtt  
Anyaga: Domoferm UT4 acél lemez+tok
40 mm 3 falcos papírrácsos
Felület: gyári felületkezelés, HPL
felület, ajtólap RAL 9010, Tok
RAL 9002
Vasalat: PZ kilincs, PZW váltózár, Simons
pánt
101x213 cm - Balos
B04</t>
  </si>
  <si>
    <t>Rámpakorlát elhelyezése fészekbe vagy kőcsavaros rögzítéssel 
Anyaga: d= 45.3 acélcső, 3 mm vtg. Acélcső
Felület: rozsdagátló alapmázolás + 2 rtg fedőmázolás (RAL7016)
Egyéb: dűbelezve vb. Szerkezethez
420+468 cm
LK01</t>
  </si>
  <si>
    <t>45-004-2-0180305</t>
  </si>
  <si>
    <t>Rámpakorlát elhelyezése fészekbe vagy kőcsavaros rögzítéssel 
Anyaga: d= 45.3 acélcső, 3 mm vtg. Acélcső
Felület: rozsdagátló alapmázolás + 2 rtg fedőmázolás (RAL7016)
Egyéb: dűbelezve vb. Szerkezethez
120 cm
LK02</t>
  </si>
  <si>
    <t>Acél tetőszerkezet tömör szaruzattal, 15 kg/m˛ tömegig 
Anyaga: 100.50.3 zártszelvény tartóváz
Felülete: RAL 716
Rögzítés: dübelezve vb koszorúhoz és falhoz
Előtetőacél tartószerkezete
LK03</t>
  </si>
  <si>
    <t>Komplett beltéri acél ajtók elhelyezése, tokkal együtt  
Anyaga: Domoferm UT4 acél lemez+tok
40 mm 3 falcos papírrácsos, mélyen
üvegezett
Felület: gyári felületkezelés, tok RAL 9002
Vasalat: PZ kilincs, PZW váltózár, Simons pánt
135x300 cm - Balos
B06</t>
  </si>
  <si>
    <t>33-091-11.3.1-1130110</t>
  </si>
  <si>
    <t>tétel</t>
  </si>
  <si>
    <t>Nyílás nagyobbítás, vakolat véséssel,
beton javítással, és mostható
festéssel, 90 cm-es falnyílásig
Akadálymentes Wc ajtónál</t>
  </si>
  <si>
    <t>Rendelő tábla
Anyaga: aluminium hátfal, opál plexi keret és front
Felület: hátfala fehér, opál plexi a fronton lévő feliratnál, többi részén RAL 5005; Typo
Grotesk Thin betűtipus
EK02</t>
  </si>
  <si>
    <t>Szerelt jellegű WC-kabinrendszer készítése kompletten, lábakkal, zárral, foglaltságjelzővel, 
Felület: SZÜRKE, 30 x 20 x 20 mm aluminium keret, melamingyantás bútorlap
95x205 cm - 60 cm széles ajtóval
EK01</t>
  </si>
  <si>
    <t>44-030-2.1-1121110</t>
  </si>
  <si>
    <t>Gardróbszekrény
Anyaga:fehér színű bútorlapok (meglévő bútorokkal egyező)
Felület: Ajtó és minden látszó falc ABS élzárássa, a többi élfóliázva 4 db variálható magasságú élfóliázott polccal
EK03</t>
  </si>
  <si>
    <t>44-030-2.1-11211105</t>
  </si>
  <si>
    <t>Metalbox project 4 SLIM öltöző szekrény</t>
  </si>
  <si>
    <t>47-013-35.3.1-0213735</t>
  </si>
  <si>
    <t>Akadálymentes parkoló felfestése</t>
  </si>
  <si>
    <t>62-003-12-0617385</t>
  </si>
  <si>
    <t>Mozgáskorlátozott parkoló tábla elhelyezése oszloppal, alaptesttel, bilinccsel, táblával</t>
  </si>
  <si>
    <t>31-090-4</t>
  </si>
  <si>
    <t>fm</t>
  </si>
  <si>
    <t>Új válaszfalak alatt aljzat vastagítás + 5 cm vasalt betonnal 60 cm szélességben (föld kiszedésével)</t>
  </si>
  <si>
    <t>39-003-1.2.1.1.1-0120020</t>
  </si>
  <si>
    <t>B03-as ajtóhoz fogadó gipszkarton előtétfal keret építése zártszelvény mag beépítésével</t>
  </si>
  <si>
    <t>Fokozott hőszigetelésű homlokzati ablak hőhídmentes műanyag profil (javasolt típus: Schüco Corona SI 82+)
Üveg: 3 réteg fokozott hőszigetelés, UV szűrős, fényvisszaverős fóliával
Vasalat:rendszervasalattal, gyári alumínium kilinccsel, 6 cm--es alsó, 10 cmes
felső és 3 cm-es egyoldali toktoldóval
Beépítés: meglévő falazat külső síkjába építve, rögzítés horganyzott acél elemekkel, rozsdamentes kötőelemekkel, belső szilikon fuga párazárással, külső EPDM vízzárással
Egyéb: alumínium vízvetővel, fémlemez párkány fehér, műanyag könyöklő fehér, fix szúnyoghálóval szerelvel, tokszellőzővel
min.: Uw 1,15 W/mk
177x90 cm - Fix
H12</t>
  </si>
  <si>
    <t>Fokozott hőszigetelésű homlokzati ablak hőhídmentes műanyag profil (javasolt típus: Schüco Corona SI 82+)
Üveg: 3 réteg fokozott hőszigetelés, UV szűrős, fényvisszaverős fóliával
Vasalat:rendszervasalattal, gyári alumínium kilinccsel, 5 cm--es toktoldóval /minden oldalon/ 
Beépítés: meglévő falazat külső síkjába építve, rögzítés horganyzott acél elemekkel, rozsdamentes kötőelemekkel, belső szilikon fuga párazárással, külső EPDM vízzárással
Egyéb: alumínium vízvetővel, fémlemez párkány fehér, műanyag könyöklő fehér, fix szúnyoghálóval szerelvel, tokszellőzővel
min.: Uw 1,15 W/mk
262x308 cm - Bukó-nyíló
H11</t>
  </si>
  <si>
    <t>Fokozott hőszigetelésű homlokzati ablak hőhídmentes műanyag profil (javasolt típus: Schüco Corona SI 82+)
Üveg: 3 réteg fokozott hőszigetelés, UV szűrős, fényvisszaverős fóliával
Vasalat:rendszervasalattal, gyári alumínium kilinccsel, 5 cm--es toktoldóval /minden oldalon/ 
Beépítés: meglévő falazat külső síkjába építve, rögzítés horganyzott acél elemekkel, rozsdamentes kötőelemekkel, belső szilikon fuga párazárással, külső EPDM vízzárással
Egyéb: alumínium vízvetővel, fémlemez párkány fehér, műanyag könyöklő fehér, fix szúnyoghálóval szerelvel, tokszellőzővel
min.: Uw 1,15 W/mk
375x308 cm - Bukó-nyíló, fix
H13</t>
  </si>
  <si>
    <t xml:space="preserve"> Kelt: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</si>
</sst>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vertical="top"/>
    </xf>
    <xf numFmtId="0" fontId="1" fillId="0" borderId="1" xfId="0" applyFont="1" applyBorder="1" applyAlignment="1">
      <alignment vertical="top"/>
    </xf>
    <xf numFmtId="10" fontId="1" fillId="0" borderId="1" xfId="0" applyNumberFormat="1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right" vertical="top"/>
    </xf>
    <xf numFmtId="3" fontId="1" fillId="0" borderId="1" xfId="0" applyNumberFormat="1" applyFont="1" applyBorder="1" applyAlignment="1">
      <alignment vertical="top"/>
    </xf>
    <xf numFmtId="0" fontId="2" fillId="0" borderId="3" xfId="0" applyFont="1" applyBorder="1" applyAlignment="1">
      <alignment vertical="top" wrapText="1"/>
    </xf>
    <xf numFmtId="3" fontId="2" fillId="0" borderId="3" xfId="0" applyNumberFormat="1" applyFont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3" fontId="3" fillId="0" borderId="0" xfId="0" applyNumberFormat="1" applyFont="1" applyAlignment="1">
      <alignment vertical="top" wrapText="1"/>
    </xf>
    <xf numFmtId="3" fontId="2" fillId="0" borderId="3" xfId="0" applyNumberFormat="1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 wrapText="1"/>
    </xf>
    <xf numFmtId="3" fontId="5" fillId="0" borderId="0" xfId="0" applyNumberFormat="1" applyFont="1" applyAlignment="1">
      <alignment horizontal="right" vertical="top" wrapText="1"/>
    </xf>
    <xf numFmtId="0" fontId="4" fillId="0" borderId="3" xfId="0" applyNumberFormat="1" applyFont="1" applyBorder="1" applyAlignment="1">
      <alignment vertical="top" wrapText="1"/>
    </xf>
    <xf numFmtId="0" fontId="5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3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horizontal="right" vertical="top" wrapText="1"/>
    </xf>
    <xf numFmtId="3" fontId="7" fillId="0" borderId="3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Border="1" applyAlignment="1">
      <alignment vertical="top" wrapText="1"/>
    </xf>
    <xf numFmtId="3" fontId="4" fillId="0" borderId="0" xfId="0" applyNumberFormat="1" applyFont="1" applyBorder="1" applyAlignment="1">
      <alignment vertical="top" wrapText="1"/>
    </xf>
    <xf numFmtId="0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vertical="top" wrapText="1"/>
    </xf>
    <xf numFmtId="3" fontId="5" fillId="0" borderId="0" xfId="0" applyNumberFormat="1" applyFont="1" applyFill="1" applyAlignment="1">
      <alignment horizontal="right" vertical="top" wrapText="1"/>
    </xf>
    <xf numFmtId="0" fontId="6" fillId="0" borderId="0" xfId="0" applyFont="1" applyFill="1" applyAlignment="1">
      <alignment vertical="top" wrapText="1"/>
    </xf>
    <xf numFmtId="0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horizontal="right" vertical="top" wrapText="1"/>
    </xf>
    <xf numFmtId="3" fontId="6" fillId="0" borderId="0" xfId="0" applyNumberFormat="1" applyFont="1" applyFill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3" fontId="8" fillId="0" borderId="2" xfId="0" applyNumberFormat="1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center" vertical="top"/>
    </xf>
    <xf numFmtId="3" fontId="8" fillId="0" borderId="3" xfId="0" applyNumberFormat="1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9"/>
  <sheetViews>
    <sheetView view="pageBreakPreview" zoomScaleNormal="100" zoomScaleSheetLayoutView="100" workbookViewId="0">
      <selection activeCell="G16" sqref="G16"/>
    </sheetView>
  </sheetViews>
  <sheetFormatPr defaultColWidth="8.85546875" defaultRowHeight="15.75" x14ac:dyDescent="0.25"/>
  <cols>
    <col min="1" max="1" width="36.42578125" style="1" customWidth="1"/>
    <col min="2" max="2" width="10.7109375" style="1" customWidth="1"/>
    <col min="3" max="4" width="15.7109375" style="1" customWidth="1"/>
    <col min="5" max="16384" width="8.85546875" style="1"/>
  </cols>
  <sheetData>
    <row r="2" spans="1:4" x14ac:dyDescent="0.25">
      <c r="A2" s="47" t="s">
        <v>180</v>
      </c>
      <c r="B2" s="47"/>
      <c r="C2" s="47"/>
      <c r="D2" s="47"/>
    </row>
    <row r="3" spans="1:4" x14ac:dyDescent="0.25">
      <c r="C3" s="1" t="s">
        <v>160</v>
      </c>
    </row>
    <row r="4" spans="1:4" x14ac:dyDescent="0.25">
      <c r="A4" s="1" t="s">
        <v>161</v>
      </c>
      <c r="C4" s="1" t="s">
        <v>255</v>
      </c>
    </row>
    <row r="5" spans="1:4" x14ac:dyDescent="0.25">
      <c r="A5" s="1" t="s">
        <v>160</v>
      </c>
      <c r="C5" s="1" t="s">
        <v>162</v>
      </c>
    </row>
    <row r="6" spans="1:4" x14ac:dyDescent="0.25">
      <c r="A6" s="1" t="s">
        <v>160</v>
      </c>
      <c r="C6" s="1" t="s">
        <v>163</v>
      </c>
    </row>
    <row r="7" spans="1:4" x14ac:dyDescent="0.25">
      <c r="A7" s="1" t="s">
        <v>160</v>
      </c>
      <c r="C7" s="1" t="s">
        <v>164</v>
      </c>
    </row>
    <row r="8" spans="1:4" x14ac:dyDescent="0.25">
      <c r="A8" s="1" t="s">
        <v>165</v>
      </c>
      <c r="C8" s="1" t="s">
        <v>166</v>
      </c>
    </row>
    <row r="9" spans="1:4" x14ac:dyDescent="0.25">
      <c r="A9" s="1" t="s">
        <v>167</v>
      </c>
    </row>
    <row r="10" spans="1:4" x14ac:dyDescent="0.25">
      <c r="A10" s="1" t="s">
        <v>168</v>
      </c>
    </row>
    <row r="11" spans="1:4" x14ac:dyDescent="0.25">
      <c r="A11" s="1" t="s">
        <v>168</v>
      </c>
    </row>
    <row r="12" spans="1:4" x14ac:dyDescent="0.25">
      <c r="A12" s="1" t="s">
        <v>169</v>
      </c>
    </row>
    <row r="13" spans="1:4" x14ac:dyDescent="0.25">
      <c r="A13" s="1" t="s">
        <v>168</v>
      </c>
    </row>
    <row r="15" spans="1:4" x14ac:dyDescent="0.25">
      <c r="A15" s="48" t="s">
        <v>170</v>
      </c>
      <c r="B15" s="49"/>
      <c r="C15" s="49"/>
      <c r="D15" s="49"/>
    </row>
    <row r="16" spans="1:4" x14ac:dyDescent="0.25">
      <c r="A16" s="2" t="s">
        <v>171</v>
      </c>
      <c r="B16" s="2"/>
      <c r="C16" s="5" t="s">
        <v>172</v>
      </c>
      <c r="D16" s="5" t="s">
        <v>173</v>
      </c>
    </row>
    <row r="17" spans="1:4" x14ac:dyDescent="0.25">
      <c r="A17" s="2" t="s">
        <v>174</v>
      </c>
      <c r="B17" s="2"/>
      <c r="C17" s="6">
        <f>SUM(Összesítő!B22)</f>
        <v>6393178</v>
      </c>
      <c r="D17" s="6">
        <f>SUM(Összesítő!C22)</f>
        <v>4511156</v>
      </c>
    </row>
    <row r="18" spans="1:4" x14ac:dyDescent="0.25">
      <c r="A18" s="2" t="s">
        <v>175</v>
      </c>
      <c r="B18" s="2"/>
      <c r="C18" s="6">
        <f>ROUND(C17,0)</f>
        <v>6393178</v>
      </c>
      <c r="D18" s="6">
        <f>ROUND(D17,0)</f>
        <v>4511156</v>
      </c>
    </row>
    <row r="19" spans="1:4" x14ac:dyDescent="0.25">
      <c r="A19" s="1" t="s">
        <v>176</v>
      </c>
      <c r="C19" s="50">
        <f>ROUND(C18+D18,0)</f>
        <v>10904334</v>
      </c>
      <c r="D19" s="50"/>
    </row>
    <row r="20" spans="1:4" x14ac:dyDescent="0.25">
      <c r="A20" s="2" t="s">
        <v>177</v>
      </c>
      <c r="B20" s="3">
        <v>0.27</v>
      </c>
      <c r="C20" s="51">
        <f>ROUND(C19*B20,0)</f>
        <v>2944170</v>
      </c>
      <c r="D20" s="51"/>
    </row>
    <row r="21" spans="1:4" x14ac:dyDescent="0.25">
      <c r="A21" s="2" t="s">
        <v>178</v>
      </c>
      <c r="B21" s="2"/>
      <c r="C21" s="52">
        <f>ROUND(C19+C20,0)</f>
        <v>13848504</v>
      </c>
      <c r="D21" s="52"/>
    </row>
    <row r="25" spans="1:4" x14ac:dyDescent="0.25">
      <c r="B25" s="46" t="s">
        <v>179</v>
      </c>
      <c r="C25" s="46"/>
    </row>
    <row r="27" spans="1:4" x14ac:dyDescent="0.25">
      <c r="A27" s="4"/>
    </row>
    <row r="28" spans="1:4" x14ac:dyDescent="0.25">
      <c r="A28" s="4"/>
    </row>
    <row r="29" spans="1:4" x14ac:dyDescent="0.25">
      <c r="A29" s="4"/>
    </row>
  </sheetData>
  <mergeCells count="6">
    <mergeCell ref="B25:C25"/>
    <mergeCell ref="A2:D2"/>
    <mergeCell ref="A15:D15"/>
    <mergeCell ref="C19:D19"/>
    <mergeCell ref="C20:D20"/>
    <mergeCell ref="C21:D21"/>
  </mergeCells>
  <printOptions gridLines="1"/>
  <pageMargins left="0.78740157480314965" right="0.78740157480314965" top="0.78740157480314965" bottom="0.78740157480314965" header="0.43307086614173229" footer="0.43307086614173229"/>
  <pageSetup paperSize="9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view="pageBreakPreview" zoomScale="85" zoomScaleNormal="100" zoomScaleSheetLayoutView="85" workbookViewId="0">
      <selection activeCell="G12" sqref="G12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25.5" x14ac:dyDescent="0.25">
      <c r="A2" s="17">
        <v>1</v>
      </c>
      <c r="B2" s="18" t="s">
        <v>72</v>
      </c>
      <c r="C2" s="38" t="s">
        <v>73</v>
      </c>
      <c r="D2" s="39">
        <v>5.2</v>
      </c>
      <c r="E2" s="40" t="s">
        <v>28</v>
      </c>
      <c r="F2" s="41">
        <v>2400</v>
      </c>
      <c r="G2" s="41">
        <v>2000</v>
      </c>
      <c r="H2" s="41">
        <f>ROUND(D2*F2, 0)</f>
        <v>12480</v>
      </c>
      <c r="I2" s="41">
        <f>ROUND(D2*G2, 0)</f>
        <v>10400</v>
      </c>
    </row>
    <row r="3" spans="1:9" ht="107.45" customHeight="1" x14ac:dyDescent="0.25">
      <c r="A3" s="17">
        <v>2</v>
      </c>
      <c r="B3" s="18" t="s">
        <v>74</v>
      </c>
      <c r="C3" s="38" t="s">
        <v>75</v>
      </c>
      <c r="D3" s="39">
        <v>5.2</v>
      </c>
      <c r="E3" s="40" t="s">
        <v>28</v>
      </c>
      <c r="F3" s="41">
        <v>2200</v>
      </c>
      <c r="G3" s="41">
        <v>550</v>
      </c>
      <c r="H3" s="41">
        <f>ROUND(D3*F3, 0)</f>
        <v>11440</v>
      </c>
      <c r="I3" s="41">
        <f>ROUND(D3*G3, 0)</f>
        <v>2860</v>
      </c>
    </row>
    <row r="4" spans="1:9" ht="97.15" customHeight="1" x14ac:dyDescent="0.25">
      <c r="A4" s="17">
        <v>3</v>
      </c>
      <c r="B4" s="18" t="s">
        <v>76</v>
      </c>
      <c r="C4" s="24" t="s">
        <v>198</v>
      </c>
      <c r="D4" s="19">
        <v>5.2</v>
      </c>
      <c r="E4" s="18" t="s">
        <v>28</v>
      </c>
      <c r="F4" s="22">
        <v>3100</v>
      </c>
      <c r="G4" s="22">
        <v>2200</v>
      </c>
      <c r="H4" s="22">
        <f>ROUND(D4*F4, 0)</f>
        <v>16120</v>
      </c>
      <c r="I4" s="22">
        <f>ROUND(D4*G4, 0)</f>
        <v>11440</v>
      </c>
    </row>
    <row r="6" spans="1:9" s="20" customFormat="1" x14ac:dyDescent="0.25">
      <c r="A6" s="13"/>
      <c r="B6" s="14"/>
      <c r="C6" s="23" t="s">
        <v>18</v>
      </c>
      <c r="D6" s="15"/>
      <c r="E6" s="14"/>
      <c r="F6" s="21"/>
      <c r="G6" s="21"/>
      <c r="H6" s="21">
        <f>ROUND(SUM(H2:H5),0)</f>
        <v>40040</v>
      </c>
      <c r="I6" s="21">
        <f>ROUND(SUM(I2:I5),0)</f>
        <v>24700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view="pageBreakPreview" topLeftCell="A7" zoomScale="85" zoomScaleNormal="100" zoomScaleSheetLayoutView="85" workbookViewId="0">
      <selection activeCell="G12" sqref="G12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110.45" customHeight="1" x14ac:dyDescent="0.25">
      <c r="A2" s="17">
        <v>1</v>
      </c>
      <c r="B2" s="18" t="s">
        <v>78</v>
      </c>
      <c r="C2" s="24" t="s">
        <v>79</v>
      </c>
      <c r="D2" s="19">
        <v>47.2</v>
      </c>
      <c r="E2" s="18" t="s">
        <v>28</v>
      </c>
      <c r="F2" s="22">
        <v>1200</v>
      </c>
      <c r="G2" s="22">
        <v>2400</v>
      </c>
      <c r="H2" s="22">
        <f t="shared" ref="H2:H9" si="0">ROUND(D2*F2, 0)</f>
        <v>56640</v>
      </c>
      <c r="I2" s="22">
        <f t="shared" ref="I2:I9" si="1">ROUND(D2*G2, 0)</f>
        <v>113280</v>
      </c>
    </row>
    <row r="3" spans="1:9" ht="46.9" customHeight="1" x14ac:dyDescent="0.25">
      <c r="A3" s="17">
        <v>2</v>
      </c>
      <c r="B3" s="18" t="s">
        <v>80</v>
      </c>
      <c r="C3" s="24" t="s">
        <v>81</v>
      </c>
      <c r="D3" s="19">
        <v>19.600000000000001</v>
      </c>
      <c r="E3" s="18" t="s">
        <v>48</v>
      </c>
      <c r="F3" s="22">
        <v>1200</v>
      </c>
      <c r="G3" s="22">
        <v>1900</v>
      </c>
      <c r="H3" s="22">
        <f t="shared" si="0"/>
        <v>23520</v>
      </c>
      <c r="I3" s="22">
        <f t="shared" si="1"/>
        <v>37240</v>
      </c>
    </row>
    <row r="4" spans="1:9" ht="73.900000000000006" customHeight="1" x14ac:dyDescent="0.25">
      <c r="A4" s="17">
        <v>3</v>
      </c>
      <c r="B4" s="18" t="s">
        <v>82</v>
      </c>
      <c r="C4" s="38" t="s">
        <v>199</v>
      </c>
      <c r="D4" s="39">
        <v>22.9</v>
      </c>
      <c r="E4" s="40" t="s">
        <v>28</v>
      </c>
      <c r="F4" s="41">
        <v>2300</v>
      </c>
      <c r="G4" s="41">
        <v>2600</v>
      </c>
      <c r="H4" s="41">
        <f t="shared" si="0"/>
        <v>52670</v>
      </c>
      <c r="I4" s="41">
        <f t="shared" si="1"/>
        <v>59540</v>
      </c>
    </row>
    <row r="5" spans="1:9" ht="88.9" customHeight="1" x14ac:dyDescent="0.25">
      <c r="A5" s="17">
        <v>4</v>
      </c>
      <c r="B5" s="18" t="s">
        <v>83</v>
      </c>
      <c r="C5" s="38" t="s">
        <v>84</v>
      </c>
      <c r="D5" s="39">
        <v>22.9</v>
      </c>
      <c r="E5" s="40" t="s">
        <v>28</v>
      </c>
      <c r="F5" s="41">
        <v>3300</v>
      </c>
      <c r="G5" s="41">
        <v>2200</v>
      </c>
      <c r="H5" s="41">
        <f t="shared" si="0"/>
        <v>75570</v>
      </c>
      <c r="I5" s="41">
        <f t="shared" si="1"/>
        <v>50380</v>
      </c>
    </row>
    <row r="6" spans="1:9" ht="106.15" customHeight="1" x14ac:dyDescent="0.25">
      <c r="A6" s="17">
        <v>5</v>
      </c>
      <c r="B6" s="18" t="s">
        <v>85</v>
      </c>
      <c r="C6" s="24" t="s">
        <v>86</v>
      </c>
      <c r="D6" s="19">
        <v>35.1</v>
      </c>
      <c r="E6" s="18" t="s">
        <v>28</v>
      </c>
      <c r="F6" s="22">
        <v>1200</v>
      </c>
      <c r="G6" s="22">
        <v>2700</v>
      </c>
      <c r="H6" s="22">
        <f t="shared" si="0"/>
        <v>42120</v>
      </c>
      <c r="I6" s="22">
        <f t="shared" si="1"/>
        <v>94770</v>
      </c>
    </row>
    <row r="7" spans="1:9" ht="68.45" customHeight="1" x14ac:dyDescent="0.25">
      <c r="A7" s="17">
        <v>6</v>
      </c>
      <c r="B7" s="18" t="s">
        <v>87</v>
      </c>
      <c r="C7" s="24" t="s">
        <v>200</v>
      </c>
      <c r="D7" s="19">
        <v>115</v>
      </c>
      <c r="E7" s="18" t="s">
        <v>48</v>
      </c>
      <c r="F7" s="22">
        <v>200</v>
      </c>
      <c r="G7" s="22">
        <v>600</v>
      </c>
      <c r="H7" s="22">
        <f t="shared" si="0"/>
        <v>23000</v>
      </c>
      <c r="I7" s="22">
        <f t="shared" si="1"/>
        <v>69000</v>
      </c>
    </row>
    <row r="8" spans="1:9" ht="64.900000000000006" customHeight="1" x14ac:dyDescent="0.25">
      <c r="A8" s="17">
        <v>7</v>
      </c>
      <c r="B8" s="18" t="s">
        <v>88</v>
      </c>
      <c r="C8" s="24" t="s">
        <v>201</v>
      </c>
      <c r="D8" s="19">
        <v>42.3</v>
      </c>
      <c r="E8" s="18" t="s">
        <v>48</v>
      </c>
      <c r="F8" s="22">
        <v>400</v>
      </c>
      <c r="G8" s="22">
        <v>700</v>
      </c>
      <c r="H8" s="22">
        <f t="shared" si="0"/>
        <v>16920</v>
      </c>
      <c r="I8" s="22">
        <f t="shared" si="1"/>
        <v>29610</v>
      </c>
    </row>
    <row r="9" spans="1:9" ht="63.6" customHeight="1" x14ac:dyDescent="0.25">
      <c r="A9" s="17">
        <v>8</v>
      </c>
      <c r="B9" s="18" t="s">
        <v>89</v>
      </c>
      <c r="C9" s="24" t="s">
        <v>202</v>
      </c>
      <c r="D9" s="19">
        <v>13.3</v>
      </c>
      <c r="E9" s="18" t="s">
        <v>48</v>
      </c>
      <c r="F9" s="22">
        <v>3000</v>
      </c>
      <c r="G9" s="22">
        <v>3000</v>
      </c>
      <c r="H9" s="22">
        <f t="shared" si="0"/>
        <v>39900</v>
      </c>
      <c r="I9" s="22">
        <f t="shared" si="1"/>
        <v>39900</v>
      </c>
    </row>
    <row r="11" spans="1:9" s="20" customFormat="1" x14ac:dyDescent="0.25">
      <c r="A11" s="13"/>
      <c r="B11" s="14"/>
      <c r="C11" s="23" t="s">
        <v>18</v>
      </c>
      <c r="D11" s="15"/>
      <c r="E11" s="14"/>
      <c r="F11" s="21"/>
      <c r="G11" s="21"/>
      <c r="H11" s="21">
        <f>ROUND(SUM(H2:H10),0)</f>
        <v>330340</v>
      </c>
      <c r="I11" s="21">
        <f>ROUND(SUM(I2:I10),0)</f>
        <v>493720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view="pageBreakPreview" zoomScale="85" zoomScaleNormal="100" zoomScaleSheetLayoutView="85" workbookViewId="0">
      <selection activeCell="C14" sqref="C14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21" customHeight="1" x14ac:dyDescent="0.25">
      <c r="A2" s="17">
        <v>1</v>
      </c>
      <c r="B2" s="18" t="s">
        <v>91</v>
      </c>
      <c r="C2" s="24" t="s">
        <v>92</v>
      </c>
      <c r="D2" s="19">
        <v>64.8</v>
      </c>
      <c r="E2" s="18" t="s">
        <v>28</v>
      </c>
      <c r="F2" s="22">
        <v>0</v>
      </c>
      <c r="G2" s="22">
        <v>1600</v>
      </c>
      <c r="H2" s="22">
        <f>ROUND(D2*F2, 0)</f>
        <v>0</v>
      </c>
      <c r="I2" s="22">
        <f>ROUND(D2*G2, 0)</f>
        <v>103680</v>
      </c>
    </row>
    <row r="3" spans="1:9" ht="135.6" customHeight="1" x14ac:dyDescent="0.25">
      <c r="A3" s="17">
        <v>2</v>
      </c>
      <c r="B3" s="40" t="s">
        <v>93</v>
      </c>
      <c r="C3" s="38" t="s">
        <v>203</v>
      </c>
      <c r="D3" s="39">
        <v>1</v>
      </c>
      <c r="E3" s="40" t="s">
        <v>35</v>
      </c>
      <c r="F3" s="41">
        <v>16000</v>
      </c>
      <c r="G3" s="41">
        <v>22000</v>
      </c>
      <c r="H3" s="41">
        <f>ROUND(D3*F3, 0)</f>
        <v>16000</v>
      </c>
      <c r="I3" s="41">
        <f>ROUND(D3*G3, 0)</f>
        <v>22000</v>
      </c>
    </row>
    <row r="4" spans="1:9" ht="134.44999999999999" customHeight="1" x14ac:dyDescent="0.25">
      <c r="A4" s="17">
        <v>3</v>
      </c>
      <c r="B4" s="18" t="s">
        <v>94</v>
      </c>
      <c r="C4" s="24" t="s">
        <v>204</v>
      </c>
      <c r="D4" s="19">
        <v>64.22</v>
      </c>
      <c r="E4" s="18" t="s">
        <v>28</v>
      </c>
      <c r="F4" s="22">
        <v>4800</v>
      </c>
      <c r="G4" s="22">
        <v>4600</v>
      </c>
      <c r="H4" s="22">
        <f>ROUND(D4*F4, 0)</f>
        <v>308256</v>
      </c>
      <c r="I4" s="22">
        <f>ROUND(D4*G4, 0)</f>
        <v>295412</v>
      </c>
    </row>
    <row r="5" spans="1:9" ht="61.15" customHeight="1" x14ac:dyDescent="0.25">
      <c r="A5" s="17">
        <v>4</v>
      </c>
      <c r="B5" s="40" t="s">
        <v>95</v>
      </c>
      <c r="C5" s="38" t="s">
        <v>96</v>
      </c>
      <c r="D5" s="39">
        <v>11</v>
      </c>
      <c r="E5" s="40" t="s">
        <v>28</v>
      </c>
      <c r="F5" s="41">
        <v>1000</v>
      </c>
      <c r="G5" s="41">
        <v>0</v>
      </c>
      <c r="H5" s="41">
        <f>ROUND(D5*F5, 0)</f>
        <v>11000</v>
      </c>
      <c r="I5" s="41">
        <f>ROUND(D5*G5, 0)</f>
        <v>0</v>
      </c>
    </row>
    <row r="6" spans="1:9" ht="46.9" customHeight="1" x14ac:dyDescent="0.25">
      <c r="A6" s="17">
        <v>5</v>
      </c>
      <c r="B6" s="40" t="s">
        <v>250</v>
      </c>
      <c r="C6" s="38" t="s">
        <v>251</v>
      </c>
      <c r="D6" s="39">
        <v>1</v>
      </c>
      <c r="E6" s="40" t="s">
        <v>35</v>
      </c>
      <c r="F6" s="41">
        <v>13400</v>
      </c>
      <c r="G6" s="41">
        <v>6600</v>
      </c>
      <c r="H6" s="41">
        <f>ROUND(D6*F6, 0)</f>
        <v>13400</v>
      </c>
      <c r="I6" s="41">
        <f>ROUND(D6*G6, 0)</f>
        <v>6600</v>
      </c>
    </row>
    <row r="8" spans="1:9" s="20" customFormat="1" x14ac:dyDescent="0.25">
      <c r="A8" s="13"/>
      <c r="B8" s="14"/>
      <c r="C8" s="23" t="s">
        <v>18</v>
      </c>
      <c r="D8" s="15"/>
      <c r="E8" s="14"/>
      <c r="F8" s="21"/>
      <c r="G8" s="21"/>
      <c r="H8" s="21">
        <f>ROUND(SUM(H2:H7),0)</f>
        <v>348656</v>
      </c>
      <c r="I8" s="21">
        <f>ROUND(SUM(I2:I7),0)</f>
        <v>427692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view="pageBreakPreview" topLeftCell="A7" zoomScale="85" zoomScaleNormal="100" zoomScaleSheetLayoutView="85" workbookViewId="0">
      <selection activeCell="G7" sqref="G7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48" customHeight="1" x14ac:dyDescent="0.25">
      <c r="A2" s="17">
        <v>1</v>
      </c>
      <c r="B2" s="18" t="s">
        <v>98</v>
      </c>
      <c r="C2" s="24" t="s">
        <v>99</v>
      </c>
      <c r="D2" s="19">
        <v>64.2</v>
      </c>
      <c r="E2" s="18" t="s">
        <v>28</v>
      </c>
      <c r="F2" s="22">
        <v>0</v>
      </c>
      <c r="G2" s="22">
        <v>1100</v>
      </c>
      <c r="H2" s="22">
        <f t="shared" ref="H2:H9" si="0">ROUND(D2*F2, 0)</f>
        <v>0</v>
      </c>
      <c r="I2" s="22">
        <f t="shared" ref="I2:I9" si="1">ROUND(D2*G2, 0)</f>
        <v>70620</v>
      </c>
    </row>
    <row r="3" spans="1:9" ht="48" customHeight="1" x14ac:dyDescent="0.25">
      <c r="A3" s="17">
        <v>2</v>
      </c>
      <c r="B3" s="18" t="s">
        <v>100</v>
      </c>
      <c r="C3" s="24" t="s">
        <v>101</v>
      </c>
      <c r="D3" s="19">
        <v>53.4</v>
      </c>
      <c r="E3" s="18" t="s">
        <v>28</v>
      </c>
      <c r="F3" s="22">
        <v>0</v>
      </c>
      <c r="G3" s="22">
        <v>1800</v>
      </c>
      <c r="H3" s="22">
        <f t="shared" si="0"/>
        <v>0</v>
      </c>
      <c r="I3" s="22">
        <f t="shared" si="1"/>
        <v>96120</v>
      </c>
    </row>
    <row r="4" spans="1:9" ht="78.599999999999994" customHeight="1" x14ac:dyDescent="0.25">
      <c r="A4" s="17">
        <v>3</v>
      </c>
      <c r="B4" s="18" t="s">
        <v>102</v>
      </c>
      <c r="C4" s="24" t="s">
        <v>103</v>
      </c>
      <c r="D4" s="19">
        <v>64.22</v>
      </c>
      <c r="E4" s="18" t="s">
        <v>28</v>
      </c>
      <c r="F4" s="22">
        <v>400</v>
      </c>
      <c r="G4" s="22">
        <v>400</v>
      </c>
      <c r="H4" s="22">
        <f t="shared" si="0"/>
        <v>25688</v>
      </c>
      <c r="I4" s="22">
        <f t="shared" si="1"/>
        <v>25688</v>
      </c>
    </row>
    <row r="5" spans="1:9" ht="78.599999999999994" customHeight="1" x14ac:dyDescent="0.25">
      <c r="A5" s="17">
        <v>4</v>
      </c>
      <c r="B5" s="18" t="s">
        <v>104</v>
      </c>
      <c r="C5" s="24" t="s">
        <v>105</v>
      </c>
      <c r="D5" s="19">
        <v>64.22</v>
      </c>
      <c r="E5" s="18" t="s">
        <v>28</v>
      </c>
      <c r="F5" s="22">
        <v>1200</v>
      </c>
      <c r="G5" s="22">
        <v>1200</v>
      </c>
      <c r="H5" s="22">
        <f t="shared" si="0"/>
        <v>77064</v>
      </c>
      <c r="I5" s="22">
        <f t="shared" si="1"/>
        <v>77064</v>
      </c>
    </row>
    <row r="6" spans="1:9" ht="142.15" customHeight="1" x14ac:dyDescent="0.25">
      <c r="A6" s="17">
        <v>5</v>
      </c>
      <c r="B6" s="18" t="s">
        <v>106</v>
      </c>
      <c r="C6" s="24" t="s">
        <v>205</v>
      </c>
      <c r="D6" s="19">
        <v>58.75</v>
      </c>
      <c r="E6" s="18" t="s">
        <v>28</v>
      </c>
      <c r="F6" s="22">
        <v>5500</v>
      </c>
      <c r="G6" s="22">
        <v>4500</v>
      </c>
      <c r="H6" s="22">
        <f t="shared" si="0"/>
        <v>323125</v>
      </c>
      <c r="I6" s="22">
        <f t="shared" si="1"/>
        <v>264375</v>
      </c>
    </row>
    <row r="7" spans="1:9" ht="140.44999999999999" customHeight="1" x14ac:dyDescent="0.25">
      <c r="A7" s="17">
        <v>6</v>
      </c>
      <c r="B7" s="18" t="s">
        <v>107</v>
      </c>
      <c r="C7" s="24" t="s">
        <v>206</v>
      </c>
      <c r="D7" s="19">
        <v>64.22</v>
      </c>
      <c r="E7" s="18" t="s">
        <v>28</v>
      </c>
      <c r="F7" s="22">
        <v>6000</v>
      </c>
      <c r="G7" s="22">
        <v>4600</v>
      </c>
      <c r="H7" s="22">
        <f t="shared" si="0"/>
        <v>385320</v>
      </c>
      <c r="I7" s="22">
        <f t="shared" si="1"/>
        <v>295412</v>
      </c>
    </row>
    <row r="8" spans="1:9" ht="171" customHeight="1" x14ac:dyDescent="0.25">
      <c r="A8" s="17">
        <v>7</v>
      </c>
      <c r="B8" s="18" t="s">
        <v>108</v>
      </c>
      <c r="C8" s="24" t="s">
        <v>207</v>
      </c>
      <c r="D8" s="19">
        <v>7.6</v>
      </c>
      <c r="E8" s="18" t="s">
        <v>48</v>
      </c>
      <c r="F8" s="22">
        <v>6000</v>
      </c>
      <c r="G8" s="22">
        <v>3500</v>
      </c>
      <c r="H8" s="22">
        <f t="shared" si="0"/>
        <v>45600</v>
      </c>
      <c r="I8" s="22">
        <f t="shared" si="1"/>
        <v>26600</v>
      </c>
    </row>
    <row r="9" spans="1:9" ht="38.25" x14ac:dyDescent="0.25">
      <c r="A9" s="17">
        <v>8</v>
      </c>
      <c r="B9" s="18" t="s">
        <v>109</v>
      </c>
      <c r="C9" s="24" t="s">
        <v>110</v>
      </c>
      <c r="D9" s="19">
        <v>42.7</v>
      </c>
      <c r="E9" s="18" t="s">
        <v>28</v>
      </c>
      <c r="F9" s="22">
        <v>1200</v>
      </c>
      <c r="G9" s="22">
        <v>1200</v>
      </c>
      <c r="H9" s="22">
        <f t="shared" si="0"/>
        <v>51240</v>
      </c>
      <c r="I9" s="22">
        <f t="shared" si="1"/>
        <v>51240</v>
      </c>
    </row>
    <row r="11" spans="1:9" s="20" customFormat="1" x14ac:dyDescent="0.25">
      <c r="A11" s="13"/>
      <c r="B11" s="14"/>
      <c r="C11" s="23" t="s">
        <v>18</v>
      </c>
      <c r="D11" s="15"/>
      <c r="E11" s="14"/>
      <c r="F11" s="21"/>
      <c r="G11" s="21"/>
      <c r="H11" s="21">
        <f>ROUND(SUM(H2:H10),0)</f>
        <v>908037</v>
      </c>
      <c r="I11" s="21">
        <f>ROUND(SUM(I2:I10),0)</f>
        <v>907119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view="pageBreakPreview" zoomScaleNormal="100" zoomScaleSheetLayoutView="100" workbookViewId="0">
      <selection activeCell="D19" sqref="D19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97.9" customHeight="1" x14ac:dyDescent="0.25">
      <c r="A2" s="17">
        <v>1</v>
      </c>
      <c r="B2" s="40" t="s">
        <v>112</v>
      </c>
      <c r="C2" s="38" t="s">
        <v>113</v>
      </c>
      <c r="D2" s="39">
        <v>5.2</v>
      </c>
      <c r="E2" s="40" t="s">
        <v>28</v>
      </c>
      <c r="F2" s="41">
        <v>14500</v>
      </c>
      <c r="G2" s="41">
        <v>8000</v>
      </c>
      <c r="H2" s="41">
        <f>ROUND(D2*F2, 0)</f>
        <v>75400</v>
      </c>
      <c r="I2" s="41">
        <f>ROUND(D2*G2, 0)</f>
        <v>41600</v>
      </c>
    </row>
    <row r="4" spans="1:9" s="20" customFormat="1" x14ac:dyDescent="0.25">
      <c r="A4" s="13"/>
      <c r="B4" s="14"/>
      <c r="C4" s="23" t="s">
        <v>18</v>
      </c>
      <c r="D4" s="15"/>
      <c r="E4" s="14"/>
      <c r="F4" s="21"/>
      <c r="G4" s="21"/>
      <c r="H4" s="21">
        <f>ROUND(SUM(H2:H3),0)</f>
        <v>75400</v>
      </c>
      <c r="I4" s="21">
        <f>ROUND(SUM(I2:I3),0)</f>
        <v>41600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view="pageBreakPreview" topLeftCell="A11" zoomScale="85" zoomScaleNormal="100" zoomScaleSheetLayoutView="85" workbookViewId="0">
      <selection activeCell="G9" sqref="F9:G9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8" customWidth="1"/>
    <col min="7" max="7" width="9.7109375" style="28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34" t="s">
        <v>7</v>
      </c>
      <c r="G1" s="34" t="s">
        <v>8</v>
      </c>
      <c r="H1" s="21" t="s">
        <v>9</v>
      </c>
      <c r="I1" s="21" t="s">
        <v>10</v>
      </c>
    </row>
    <row r="2" spans="1:9" ht="52.15" customHeight="1" x14ac:dyDescent="0.25">
      <c r="A2" s="17">
        <v>1</v>
      </c>
      <c r="B2" s="18" t="s">
        <v>115</v>
      </c>
      <c r="C2" s="24" t="s">
        <v>208</v>
      </c>
      <c r="D2" s="19">
        <v>16.600000000000001</v>
      </c>
      <c r="E2" s="18" t="s">
        <v>28</v>
      </c>
      <c r="F2" s="28">
        <v>0</v>
      </c>
      <c r="G2" s="28">
        <v>1200</v>
      </c>
      <c r="H2" s="22">
        <f t="shared" ref="H2:H9" si="0">ROUND(D2*F2, 0)</f>
        <v>0</v>
      </c>
      <c r="I2" s="22">
        <f t="shared" ref="I2:I9" si="1">ROUND(D2*G2, 0)</f>
        <v>19920</v>
      </c>
    </row>
    <row r="3" spans="1:9" ht="52.15" customHeight="1" x14ac:dyDescent="0.25">
      <c r="A3" s="17">
        <v>2</v>
      </c>
      <c r="B3" s="18" t="s">
        <v>116</v>
      </c>
      <c r="C3" s="24" t="s">
        <v>117</v>
      </c>
      <c r="D3" s="19">
        <v>30.3</v>
      </c>
      <c r="E3" s="18" t="s">
        <v>28</v>
      </c>
      <c r="F3" s="28">
        <v>0</v>
      </c>
      <c r="G3" s="28">
        <v>1750</v>
      </c>
      <c r="H3" s="22">
        <f t="shared" si="0"/>
        <v>0</v>
      </c>
      <c r="I3" s="22">
        <f t="shared" si="1"/>
        <v>53025</v>
      </c>
    </row>
    <row r="4" spans="1:9" ht="258.60000000000002" customHeight="1" x14ac:dyDescent="0.25">
      <c r="A4" s="29">
        <v>3</v>
      </c>
      <c r="B4" s="25" t="s">
        <v>118</v>
      </c>
      <c r="C4" s="26" t="s">
        <v>220</v>
      </c>
      <c r="D4" s="27">
        <v>1</v>
      </c>
      <c r="E4" s="25" t="s">
        <v>35</v>
      </c>
      <c r="F4" s="28">
        <v>398200.00000000006</v>
      </c>
      <c r="G4" s="28">
        <v>27500.000000000004</v>
      </c>
      <c r="H4" s="28">
        <f t="shared" si="0"/>
        <v>398200</v>
      </c>
      <c r="I4" s="28">
        <f t="shared" si="1"/>
        <v>27500</v>
      </c>
    </row>
    <row r="5" spans="1:9" ht="257.45" customHeight="1" x14ac:dyDescent="0.25">
      <c r="A5" s="17">
        <v>4</v>
      </c>
      <c r="B5" s="25" t="s">
        <v>119</v>
      </c>
      <c r="C5" s="26" t="s">
        <v>219</v>
      </c>
      <c r="D5" s="27">
        <v>1</v>
      </c>
      <c r="E5" s="25" t="s">
        <v>35</v>
      </c>
      <c r="F5" s="28">
        <v>467500.00000000006</v>
      </c>
      <c r="G5" s="28">
        <v>40700</v>
      </c>
      <c r="H5" s="28">
        <f t="shared" ref="H5" si="2">ROUND(D5*F5, 0)</f>
        <v>467500</v>
      </c>
      <c r="I5" s="28">
        <f t="shared" ref="I5" si="3">ROUND(D5*G5, 0)</f>
        <v>40700</v>
      </c>
    </row>
    <row r="6" spans="1:9" ht="246" customHeight="1" x14ac:dyDescent="0.25">
      <c r="A6" s="29">
        <v>5</v>
      </c>
      <c r="B6" s="25" t="s">
        <v>120</v>
      </c>
      <c r="C6" s="26" t="s">
        <v>252</v>
      </c>
      <c r="D6" s="27">
        <v>1</v>
      </c>
      <c r="E6" s="25" t="s">
        <v>35</v>
      </c>
      <c r="F6" s="28">
        <v>121000.00000000001</v>
      </c>
      <c r="G6" s="28">
        <v>13200.000000000002</v>
      </c>
      <c r="H6" s="28">
        <f t="shared" ref="H6" si="4">ROUND(D6*F6, 0)</f>
        <v>121000</v>
      </c>
      <c r="I6" s="28">
        <f t="shared" ref="I6" si="5">ROUND(D6*G6, 0)</f>
        <v>13200</v>
      </c>
    </row>
    <row r="7" spans="1:9" ht="247.9" customHeight="1" x14ac:dyDescent="0.25">
      <c r="A7" s="17">
        <v>6</v>
      </c>
      <c r="B7" s="25" t="s">
        <v>121</v>
      </c>
      <c r="C7" s="26" t="s">
        <v>253</v>
      </c>
      <c r="D7" s="27">
        <v>1</v>
      </c>
      <c r="E7" s="25" t="s">
        <v>35</v>
      </c>
      <c r="F7" s="28">
        <v>297000</v>
      </c>
      <c r="G7" s="28">
        <v>38500</v>
      </c>
      <c r="H7" s="28">
        <f t="shared" ref="H7" si="6">ROUND(D7*F7, 0)</f>
        <v>297000</v>
      </c>
      <c r="I7" s="28">
        <f t="shared" ref="I7" si="7">ROUND(D7*G7, 0)</f>
        <v>38500</v>
      </c>
    </row>
    <row r="8" spans="1:9" ht="247.9" customHeight="1" x14ac:dyDescent="0.25">
      <c r="A8" s="29">
        <v>7</v>
      </c>
      <c r="B8" s="25" t="s">
        <v>122</v>
      </c>
      <c r="C8" s="26" t="s">
        <v>254</v>
      </c>
      <c r="D8" s="27">
        <v>1</v>
      </c>
      <c r="E8" s="25" t="s">
        <v>35</v>
      </c>
      <c r="F8" s="28">
        <v>512600.00000000006</v>
      </c>
      <c r="G8" s="28">
        <v>50600.000000000007</v>
      </c>
      <c r="H8" s="28">
        <f t="shared" ref="H8" si="8">ROUND(D8*F8, 0)</f>
        <v>512600</v>
      </c>
      <c r="I8" s="28">
        <f t="shared" ref="I8" si="9">ROUND(D8*G8, 0)</f>
        <v>50600</v>
      </c>
    </row>
    <row r="9" spans="1:9" ht="102.6" customHeight="1" x14ac:dyDescent="0.25">
      <c r="A9" s="17">
        <v>8</v>
      </c>
      <c r="B9" s="18" t="s">
        <v>123</v>
      </c>
      <c r="C9" s="24" t="s">
        <v>238</v>
      </c>
      <c r="D9" s="19">
        <v>1</v>
      </c>
      <c r="E9" s="18" t="s">
        <v>35</v>
      </c>
      <c r="F9" s="28">
        <v>54000</v>
      </c>
      <c r="G9" s="28">
        <v>41000</v>
      </c>
      <c r="H9" s="22">
        <f t="shared" si="0"/>
        <v>54000</v>
      </c>
      <c r="I9" s="22">
        <f t="shared" si="1"/>
        <v>41000</v>
      </c>
    </row>
    <row r="10" spans="1:9" ht="96.6" customHeight="1" x14ac:dyDescent="0.25">
      <c r="A10" s="29">
        <v>9</v>
      </c>
      <c r="B10" s="18" t="s">
        <v>221</v>
      </c>
      <c r="C10" s="24" t="s">
        <v>237</v>
      </c>
      <c r="D10" s="19">
        <v>1</v>
      </c>
      <c r="E10" s="18" t="s">
        <v>35</v>
      </c>
      <c r="F10" s="28">
        <v>42500</v>
      </c>
      <c r="G10" s="28">
        <v>10000</v>
      </c>
      <c r="H10" s="22">
        <f t="shared" ref="H10" si="10">ROUND(D10*F10, 0)</f>
        <v>42500</v>
      </c>
      <c r="I10" s="22">
        <f t="shared" ref="I10" si="11">ROUND(D10*G10, 0)</f>
        <v>10000</v>
      </c>
    </row>
    <row r="11" spans="1:9" ht="96.6" customHeight="1" x14ac:dyDescent="0.25">
      <c r="A11" s="29">
        <v>10</v>
      </c>
      <c r="B11" s="18" t="s">
        <v>239</v>
      </c>
      <c r="C11" s="24" t="s">
        <v>240</v>
      </c>
      <c r="D11" s="19">
        <v>1</v>
      </c>
      <c r="E11" s="18" t="s">
        <v>35</v>
      </c>
      <c r="F11" s="28">
        <v>120000</v>
      </c>
      <c r="G11" s="28">
        <v>38000</v>
      </c>
      <c r="H11" s="22">
        <f t="shared" ref="H11" si="12">ROUND(D11*F11, 0)</f>
        <v>120000</v>
      </c>
      <c r="I11" s="22">
        <f t="shared" ref="I11" si="13">ROUND(D11*G11, 0)</f>
        <v>38000</v>
      </c>
    </row>
    <row r="12" spans="1:9" ht="38.450000000000003" customHeight="1" x14ac:dyDescent="0.25">
      <c r="A12" s="29">
        <v>11</v>
      </c>
      <c r="B12" s="18" t="s">
        <v>241</v>
      </c>
      <c r="C12" s="24" t="s">
        <v>242</v>
      </c>
      <c r="D12" s="19">
        <v>1</v>
      </c>
      <c r="E12" s="18" t="s">
        <v>35</v>
      </c>
      <c r="F12" s="28">
        <v>100000</v>
      </c>
      <c r="G12" s="28">
        <v>15000</v>
      </c>
      <c r="H12" s="22">
        <f t="shared" ref="H12" si="14">ROUND(D12*F12, 0)</f>
        <v>100000</v>
      </c>
      <c r="I12" s="22">
        <f t="shared" ref="I12" si="15">ROUND(D12*G12, 0)</f>
        <v>15000</v>
      </c>
    </row>
    <row r="14" spans="1:9" s="20" customFormat="1" x14ac:dyDescent="0.25">
      <c r="A14" s="13"/>
      <c r="B14" s="14"/>
      <c r="C14" s="23" t="s">
        <v>18</v>
      </c>
      <c r="D14" s="15"/>
      <c r="E14" s="14"/>
      <c r="F14" s="34"/>
      <c r="G14" s="34"/>
      <c r="H14" s="21">
        <f>ROUND(SUM(H2:H13),0)</f>
        <v>2112800</v>
      </c>
      <c r="I14" s="21">
        <f>ROUND(SUM(I2:I13),0)</f>
        <v>347445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view="pageBreakPreview" topLeftCell="A7" zoomScale="85" zoomScaleNormal="100" zoomScaleSheetLayoutView="85" workbookViewId="0">
      <selection activeCell="F7" sqref="F7"/>
    </sheetView>
  </sheetViews>
  <sheetFormatPr defaultColWidth="8.85546875" defaultRowHeight="12.75" x14ac:dyDescent="0.25"/>
  <cols>
    <col min="1" max="1" width="4.28515625" style="29" customWidth="1"/>
    <col min="2" max="2" width="10.28515625" style="25" customWidth="1"/>
    <col min="3" max="3" width="36.7109375" style="26" customWidth="1"/>
    <col min="4" max="4" width="6.7109375" style="27" customWidth="1"/>
    <col min="5" max="5" width="6.7109375" style="25" customWidth="1"/>
    <col min="6" max="6" width="9.28515625" style="28" customWidth="1"/>
    <col min="7" max="7" width="9.7109375" style="28" customWidth="1"/>
    <col min="8" max="9" width="10.28515625" style="28" customWidth="1"/>
    <col min="10" max="10" width="15.7109375" style="25" customWidth="1"/>
    <col min="11" max="16384" width="8.85546875" style="25"/>
  </cols>
  <sheetData>
    <row r="1" spans="1:9" s="35" customFormat="1" ht="25.5" x14ac:dyDescent="0.25">
      <c r="A1" s="30" t="s">
        <v>3</v>
      </c>
      <c r="B1" s="31" t="s">
        <v>4</v>
      </c>
      <c r="C1" s="32" t="s">
        <v>5</v>
      </c>
      <c r="D1" s="33" t="s">
        <v>6</v>
      </c>
      <c r="E1" s="31" t="s">
        <v>181</v>
      </c>
      <c r="F1" s="34" t="s">
        <v>7</v>
      </c>
      <c r="G1" s="34" t="s">
        <v>8</v>
      </c>
      <c r="H1" s="34" t="s">
        <v>9</v>
      </c>
      <c r="I1" s="34" t="s">
        <v>10</v>
      </c>
    </row>
    <row r="2" spans="1:9" ht="149.44999999999999" customHeight="1" x14ac:dyDescent="0.25">
      <c r="A2" s="29">
        <v>1</v>
      </c>
      <c r="B2" s="25" t="s">
        <v>125</v>
      </c>
      <c r="C2" s="26" t="s">
        <v>222</v>
      </c>
      <c r="D2" s="27">
        <v>1</v>
      </c>
      <c r="E2" s="25" t="s">
        <v>35</v>
      </c>
      <c r="F2" s="28">
        <v>89036.200000000012</v>
      </c>
      <c r="G2" s="28">
        <v>14000</v>
      </c>
      <c r="H2" s="28">
        <f t="shared" ref="H2:H9" si="0">ROUND(D2*F2, 0)</f>
        <v>89036</v>
      </c>
      <c r="I2" s="28">
        <f t="shared" ref="I2:I9" si="1">ROUND(D2*G2, 0)</f>
        <v>14000</v>
      </c>
    </row>
    <row r="3" spans="1:9" ht="138.6" customHeight="1" x14ac:dyDescent="0.25">
      <c r="A3" s="29">
        <v>2</v>
      </c>
      <c r="B3" s="25" t="s">
        <v>126</v>
      </c>
      <c r="C3" s="26" t="s">
        <v>223</v>
      </c>
      <c r="D3" s="27">
        <v>1</v>
      </c>
      <c r="E3" s="25" t="s">
        <v>35</v>
      </c>
      <c r="F3" s="28">
        <v>89036.200000000012</v>
      </c>
      <c r="G3" s="28">
        <v>14000</v>
      </c>
      <c r="H3" s="28">
        <f t="shared" si="0"/>
        <v>89036</v>
      </c>
      <c r="I3" s="28">
        <f t="shared" si="1"/>
        <v>14000</v>
      </c>
    </row>
    <row r="4" spans="1:9" ht="145.15" customHeight="1" x14ac:dyDescent="0.25">
      <c r="A4" s="29">
        <v>3</v>
      </c>
      <c r="B4" s="25" t="s">
        <v>127</v>
      </c>
      <c r="C4" s="26" t="s">
        <v>224</v>
      </c>
      <c r="D4" s="27">
        <v>1</v>
      </c>
      <c r="E4" s="25" t="s">
        <v>35</v>
      </c>
      <c r="F4" s="28">
        <v>87392.8</v>
      </c>
      <c r="G4" s="28">
        <v>16000</v>
      </c>
      <c r="H4" s="28">
        <f t="shared" si="0"/>
        <v>87393</v>
      </c>
      <c r="I4" s="28">
        <f t="shared" si="1"/>
        <v>16000</v>
      </c>
    </row>
    <row r="5" spans="1:9" ht="151.9" customHeight="1" x14ac:dyDescent="0.25">
      <c r="A5" s="29">
        <v>4</v>
      </c>
      <c r="B5" s="25" t="s">
        <v>128</v>
      </c>
      <c r="C5" s="26" t="s">
        <v>228</v>
      </c>
      <c r="D5" s="27">
        <v>1</v>
      </c>
      <c r="E5" s="25" t="s">
        <v>35</v>
      </c>
      <c r="F5" s="28">
        <v>86964.900000000009</v>
      </c>
      <c r="G5" s="28">
        <v>16000</v>
      </c>
      <c r="H5" s="28">
        <f t="shared" si="0"/>
        <v>86965</v>
      </c>
      <c r="I5" s="28">
        <f t="shared" si="1"/>
        <v>16000</v>
      </c>
    </row>
    <row r="6" spans="1:9" ht="153.6" customHeight="1" x14ac:dyDescent="0.25">
      <c r="A6" s="29">
        <v>5</v>
      </c>
      <c r="B6" s="25" t="s">
        <v>225</v>
      </c>
      <c r="C6" s="26" t="s">
        <v>227</v>
      </c>
      <c r="D6" s="27">
        <v>1</v>
      </c>
      <c r="E6" s="25" t="s">
        <v>35</v>
      </c>
      <c r="F6" s="28">
        <v>86964.900000000009</v>
      </c>
      <c r="G6" s="28">
        <v>16000</v>
      </c>
      <c r="H6" s="28">
        <f t="shared" si="0"/>
        <v>86965</v>
      </c>
      <c r="I6" s="28">
        <f t="shared" si="1"/>
        <v>16000</v>
      </c>
    </row>
    <row r="7" spans="1:9" ht="147.6" customHeight="1" x14ac:dyDescent="0.25">
      <c r="A7" s="29">
        <v>6</v>
      </c>
      <c r="B7" s="25" t="s">
        <v>226</v>
      </c>
      <c r="C7" s="26" t="s">
        <v>233</v>
      </c>
      <c r="D7" s="27">
        <v>1</v>
      </c>
      <c r="E7" s="25" t="s">
        <v>35</v>
      </c>
      <c r="F7" s="28">
        <v>232844.7</v>
      </c>
      <c r="G7" s="28">
        <v>30000</v>
      </c>
      <c r="H7" s="28">
        <f t="shared" si="0"/>
        <v>232845</v>
      </c>
      <c r="I7" s="28">
        <f t="shared" si="1"/>
        <v>30000</v>
      </c>
    </row>
    <row r="8" spans="1:9" ht="125.45" customHeight="1" x14ac:dyDescent="0.25">
      <c r="A8" s="29">
        <v>7</v>
      </c>
      <c r="B8" s="42" t="s">
        <v>129</v>
      </c>
      <c r="C8" s="43" t="s">
        <v>229</v>
      </c>
      <c r="D8" s="44">
        <v>1</v>
      </c>
      <c r="E8" s="42" t="s">
        <v>35</v>
      </c>
      <c r="F8" s="45">
        <v>212000</v>
      </c>
      <c r="G8" s="45">
        <v>75000</v>
      </c>
      <c r="H8" s="45">
        <f t="shared" si="0"/>
        <v>212000</v>
      </c>
      <c r="I8" s="45">
        <f t="shared" si="1"/>
        <v>75000</v>
      </c>
    </row>
    <row r="9" spans="1:9" ht="114.75" x14ac:dyDescent="0.25">
      <c r="A9" s="29">
        <v>8</v>
      </c>
      <c r="B9" s="42" t="s">
        <v>230</v>
      </c>
      <c r="C9" s="43" t="s">
        <v>231</v>
      </c>
      <c r="D9" s="44">
        <v>1</v>
      </c>
      <c r="E9" s="42" t="s">
        <v>35</v>
      </c>
      <c r="F9" s="45">
        <v>29000</v>
      </c>
      <c r="G9" s="45">
        <v>7000</v>
      </c>
      <c r="H9" s="45">
        <f t="shared" si="0"/>
        <v>29000</v>
      </c>
      <c r="I9" s="45">
        <f t="shared" si="1"/>
        <v>7000</v>
      </c>
    </row>
    <row r="11" spans="1:9" s="36" customFormat="1" x14ac:dyDescent="0.25">
      <c r="A11" s="30"/>
      <c r="B11" s="31"/>
      <c r="C11" s="32" t="s">
        <v>18</v>
      </c>
      <c r="D11" s="33"/>
      <c r="E11" s="31"/>
      <c r="F11" s="34"/>
      <c r="G11" s="34"/>
      <c r="H11" s="34">
        <f>ROUND(SUM(H2:H10),0)</f>
        <v>913240</v>
      </c>
      <c r="I11" s="34">
        <f>ROUND(SUM(I2:I10),0)</f>
        <v>188000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view="pageBreakPreview" topLeftCell="A4" zoomScale="85" zoomScaleNormal="100" zoomScaleSheetLayoutView="85" workbookViewId="0">
      <selection activeCell="D4" sqref="D4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10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10" ht="67.150000000000006" customHeight="1" x14ac:dyDescent="0.25">
      <c r="A2" s="17">
        <v>1</v>
      </c>
      <c r="B2" s="18" t="s">
        <v>131</v>
      </c>
      <c r="C2" s="24" t="s">
        <v>132</v>
      </c>
      <c r="D2" s="19">
        <v>156.5</v>
      </c>
      <c r="E2" s="18" t="s">
        <v>28</v>
      </c>
      <c r="F2" s="22">
        <v>0</v>
      </c>
      <c r="G2" s="22">
        <v>700</v>
      </c>
      <c r="H2" s="22">
        <f t="shared" ref="H2:H7" si="0">ROUND(D2*F2, 0)</f>
        <v>0</v>
      </c>
      <c r="I2" s="22">
        <f t="shared" ref="I2:I7" si="1">ROUND(D2*G2, 0)</f>
        <v>109550</v>
      </c>
    </row>
    <row r="3" spans="1:10" ht="109.15" customHeight="1" x14ac:dyDescent="0.25">
      <c r="A3" s="17">
        <v>2</v>
      </c>
      <c r="B3" s="18" t="s">
        <v>133</v>
      </c>
      <c r="C3" s="24" t="s">
        <v>210</v>
      </c>
      <c r="D3" s="19">
        <v>166.22</v>
      </c>
      <c r="E3" s="18" t="s">
        <v>28</v>
      </c>
      <c r="F3" s="22">
        <v>700</v>
      </c>
      <c r="G3" s="22">
        <v>700</v>
      </c>
      <c r="H3" s="22">
        <f t="shared" si="0"/>
        <v>116354</v>
      </c>
      <c r="I3" s="22">
        <f t="shared" si="1"/>
        <v>116354</v>
      </c>
    </row>
    <row r="4" spans="1:10" ht="102.6" customHeight="1" x14ac:dyDescent="0.25">
      <c r="A4" s="17">
        <v>3</v>
      </c>
      <c r="B4" s="18" t="s">
        <v>134</v>
      </c>
      <c r="C4" s="24" t="s">
        <v>211</v>
      </c>
      <c r="D4" s="19">
        <v>64.22</v>
      </c>
      <c r="E4" s="18" t="s">
        <v>28</v>
      </c>
      <c r="F4" s="22">
        <v>700</v>
      </c>
      <c r="G4" s="22">
        <v>800</v>
      </c>
      <c r="H4" s="22">
        <f t="shared" si="0"/>
        <v>44954</v>
      </c>
      <c r="I4" s="22">
        <f t="shared" si="1"/>
        <v>51376</v>
      </c>
    </row>
    <row r="5" spans="1:10" ht="102" x14ac:dyDescent="0.25">
      <c r="A5" s="17">
        <v>4</v>
      </c>
      <c r="B5" s="18" t="s">
        <v>135</v>
      </c>
      <c r="C5" s="24" t="s">
        <v>209</v>
      </c>
      <c r="D5" s="19">
        <v>230.4</v>
      </c>
      <c r="E5" s="18" t="s">
        <v>28</v>
      </c>
      <c r="F5" s="22">
        <v>700</v>
      </c>
      <c r="G5" s="22">
        <v>800</v>
      </c>
      <c r="H5" s="22">
        <f t="shared" si="0"/>
        <v>161280</v>
      </c>
      <c r="I5" s="22">
        <f t="shared" si="1"/>
        <v>184320</v>
      </c>
    </row>
    <row r="6" spans="1:10" ht="52.15" customHeight="1" x14ac:dyDescent="0.25">
      <c r="A6" s="17">
        <v>5</v>
      </c>
      <c r="B6" s="18" t="s">
        <v>136</v>
      </c>
      <c r="C6" s="24" t="s">
        <v>137</v>
      </c>
      <c r="D6" s="19">
        <v>1</v>
      </c>
      <c r="E6" s="18" t="s">
        <v>12</v>
      </c>
      <c r="F6" s="22">
        <v>50000</v>
      </c>
      <c r="G6" s="22">
        <v>30000</v>
      </c>
      <c r="H6" s="22">
        <f t="shared" si="0"/>
        <v>50000</v>
      </c>
      <c r="I6" s="22">
        <f t="shared" si="1"/>
        <v>30000</v>
      </c>
    </row>
    <row r="7" spans="1:10" ht="52.15" customHeight="1" x14ac:dyDescent="0.25">
      <c r="A7" s="17">
        <v>6</v>
      </c>
      <c r="B7" s="18" t="s">
        <v>243</v>
      </c>
      <c r="C7" s="24" t="s">
        <v>244</v>
      </c>
      <c r="D7" s="19">
        <v>1</v>
      </c>
      <c r="E7" s="18" t="s">
        <v>12</v>
      </c>
      <c r="F7" s="22">
        <v>25000</v>
      </c>
      <c r="G7" s="22">
        <v>20000</v>
      </c>
      <c r="H7" s="22">
        <f t="shared" si="0"/>
        <v>25000</v>
      </c>
      <c r="I7" s="22">
        <f t="shared" si="1"/>
        <v>20000</v>
      </c>
    </row>
    <row r="9" spans="1:10" s="20" customFormat="1" x14ac:dyDescent="0.25">
      <c r="A9" s="13"/>
      <c r="B9" s="14"/>
      <c r="C9" s="23" t="s">
        <v>18</v>
      </c>
      <c r="D9" s="15"/>
      <c r="E9" s="14"/>
      <c r="F9" s="21"/>
      <c r="G9" s="21"/>
      <c r="H9" s="21">
        <f>ROUND(SUM(H2:H8),0)</f>
        <v>397588</v>
      </c>
      <c r="I9" s="21">
        <f>ROUND(SUM(I2:I8),0)</f>
        <v>511600</v>
      </c>
      <c r="J9" s="37"/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topLeftCell="A4" zoomScale="85" zoomScaleNormal="100" zoomScaleSheetLayoutView="85" workbookViewId="0">
      <selection activeCell="C5" sqref="C5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76.150000000000006" customHeight="1" x14ac:dyDescent="0.25">
      <c r="A2" s="17">
        <v>1</v>
      </c>
      <c r="B2" s="18" t="s">
        <v>139</v>
      </c>
      <c r="C2" s="24" t="s">
        <v>140</v>
      </c>
      <c r="D2" s="19">
        <v>25.9</v>
      </c>
      <c r="E2" s="18" t="s">
        <v>28</v>
      </c>
      <c r="F2" s="22">
        <v>0</v>
      </c>
      <c r="G2" s="22">
        <v>600</v>
      </c>
      <c r="H2" s="22">
        <f t="shared" ref="H2:H7" si="0">ROUND(D2*F2, 0)</f>
        <v>0</v>
      </c>
      <c r="I2" s="22">
        <f t="shared" ref="I2:I7" si="1">ROUND(D2*G2, 0)</f>
        <v>15540</v>
      </c>
    </row>
    <row r="3" spans="1:9" ht="90.6" customHeight="1" x14ac:dyDescent="0.25">
      <c r="A3" s="17">
        <v>2</v>
      </c>
      <c r="B3" s="18" t="s">
        <v>141</v>
      </c>
      <c r="C3" s="24" t="s">
        <v>142</v>
      </c>
      <c r="D3" s="19">
        <v>25.9</v>
      </c>
      <c r="E3" s="18" t="s">
        <v>28</v>
      </c>
      <c r="F3" s="22">
        <v>600</v>
      </c>
      <c r="G3" s="22">
        <v>600</v>
      </c>
      <c r="H3" s="22">
        <f t="shared" si="0"/>
        <v>15540</v>
      </c>
      <c r="I3" s="22">
        <f t="shared" si="1"/>
        <v>15540</v>
      </c>
    </row>
    <row r="4" spans="1:9" ht="130.15" customHeight="1" x14ac:dyDescent="0.25">
      <c r="A4" s="17">
        <v>3</v>
      </c>
      <c r="B4" s="18" t="s">
        <v>143</v>
      </c>
      <c r="C4" s="24" t="s">
        <v>212</v>
      </c>
      <c r="D4" s="19">
        <v>25.9</v>
      </c>
      <c r="E4" s="18" t="s">
        <v>28</v>
      </c>
      <c r="F4" s="22">
        <v>1600</v>
      </c>
      <c r="G4" s="22">
        <v>1100</v>
      </c>
      <c r="H4" s="22">
        <f t="shared" si="0"/>
        <v>41440</v>
      </c>
      <c r="I4" s="22">
        <f t="shared" si="1"/>
        <v>28490</v>
      </c>
    </row>
    <row r="5" spans="1:9" ht="53.45" customHeight="1" x14ac:dyDescent="0.25">
      <c r="A5" s="17">
        <v>4</v>
      </c>
      <c r="B5" s="18" t="s">
        <v>144</v>
      </c>
      <c r="C5" s="24" t="s">
        <v>213</v>
      </c>
      <c r="D5" s="19">
        <v>25.9</v>
      </c>
      <c r="E5" s="18" t="s">
        <v>28</v>
      </c>
      <c r="F5" s="22">
        <v>200</v>
      </c>
      <c r="G5" s="22">
        <v>200</v>
      </c>
      <c r="H5" s="22">
        <f t="shared" si="0"/>
        <v>5180</v>
      </c>
      <c r="I5" s="22">
        <f t="shared" si="1"/>
        <v>5180</v>
      </c>
    </row>
    <row r="6" spans="1:9" ht="96" customHeight="1" x14ac:dyDescent="0.25">
      <c r="A6" s="17">
        <v>5</v>
      </c>
      <c r="B6" s="18" t="s">
        <v>145</v>
      </c>
      <c r="C6" s="24" t="s">
        <v>146</v>
      </c>
      <c r="D6" s="19">
        <v>25.9</v>
      </c>
      <c r="E6" s="18" t="s">
        <v>28</v>
      </c>
      <c r="F6" s="22">
        <v>3100</v>
      </c>
      <c r="G6" s="22">
        <v>1500</v>
      </c>
      <c r="H6" s="22">
        <f t="shared" si="0"/>
        <v>80290</v>
      </c>
      <c r="I6" s="22">
        <f t="shared" si="1"/>
        <v>38850</v>
      </c>
    </row>
    <row r="7" spans="1:9" ht="48.6" customHeight="1" x14ac:dyDescent="0.25">
      <c r="A7" s="17">
        <v>6</v>
      </c>
      <c r="B7" s="18" t="s">
        <v>147</v>
      </c>
      <c r="C7" s="24" t="s">
        <v>148</v>
      </c>
      <c r="D7" s="19">
        <v>65</v>
      </c>
      <c r="E7" s="18" t="s">
        <v>48</v>
      </c>
      <c r="F7" s="22">
        <v>200</v>
      </c>
      <c r="G7" s="22">
        <v>200</v>
      </c>
      <c r="H7" s="22">
        <f t="shared" si="0"/>
        <v>13000</v>
      </c>
      <c r="I7" s="22">
        <f t="shared" si="1"/>
        <v>13000</v>
      </c>
    </row>
    <row r="9" spans="1:9" s="20" customFormat="1" x14ac:dyDescent="0.25">
      <c r="A9" s="13"/>
      <c r="B9" s="14"/>
      <c r="C9" s="23" t="s">
        <v>18</v>
      </c>
      <c r="D9" s="15"/>
      <c r="E9" s="14"/>
      <c r="F9" s="21"/>
      <c r="G9" s="21"/>
      <c r="H9" s="21">
        <f>ROUND(SUM(H2:H8),0)</f>
        <v>155450</v>
      </c>
      <c r="I9" s="21">
        <f>ROUND(SUM(I2:I8),0)</f>
        <v>116600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view="pageBreakPreview" zoomScaleNormal="100" zoomScaleSheetLayoutView="100" workbookViewId="0">
      <selection activeCell="E19" sqref="E19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89.25" x14ac:dyDescent="0.25">
      <c r="A2" s="17">
        <v>1</v>
      </c>
      <c r="B2" s="18" t="s">
        <v>150</v>
      </c>
      <c r="C2" s="24" t="s">
        <v>151</v>
      </c>
      <c r="D2" s="19">
        <v>4</v>
      </c>
      <c r="E2" s="18" t="s">
        <v>35</v>
      </c>
      <c r="F2" s="22">
        <v>70000</v>
      </c>
      <c r="G2" s="22">
        <v>5000</v>
      </c>
      <c r="H2" s="22">
        <f>ROUND(D2*F2, 0)</f>
        <v>280000</v>
      </c>
      <c r="I2" s="22">
        <f>ROUND(D2*G2, 0)</f>
        <v>20000</v>
      </c>
    </row>
    <row r="4" spans="1:9" s="20" customFormat="1" x14ac:dyDescent="0.25">
      <c r="A4" s="13"/>
      <c r="B4" s="14"/>
      <c r="C4" s="23" t="s">
        <v>18</v>
      </c>
      <c r="D4" s="15"/>
      <c r="E4" s="14"/>
      <c r="F4" s="21"/>
      <c r="G4" s="21"/>
      <c r="H4" s="21">
        <f>ROUND(SUM(H2:H3),0)</f>
        <v>280000</v>
      </c>
      <c r="I4" s="21">
        <f>ROUND(SUM(I2:I3),0)</f>
        <v>20000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view="pageBreakPreview" zoomScale="85" zoomScaleNormal="100" zoomScaleSheetLayoutView="85" workbookViewId="0">
      <selection activeCell="D12" sqref="D12"/>
    </sheetView>
  </sheetViews>
  <sheetFormatPr defaultColWidth="8.85546875" defaultRowHeight="15" x14ac:dyDescent="0.25"/>
  <cols>
    <col min="1" max="1" width="38" style="10" customWidth="1"/>
    <col min="2" max="3" width="20.7109375" style="11" customWidth="1"/>
    <col min="4" max="4" width="8.85546875" style="10"/>
    <col min="5" max="6" width="11.7109375" style="10" customWidth="1"/>
    <col min="7" max="16384" width="8.85546875" style="10"/>
  </cols>
  <sheetData>
    <row r="1" spans="1:3" s="9" customFormat="1" ht="15.75" x14ac:dyDescent="0.25">
      <c r="A1" s="7" t="s">
        <v>0</v>
      </c>
      <c r="B1" s="8" t="s">
        <v>1</v>
      </c>
      <c r="C1" s="8" t="s">
        <v>2</v>
      </c>
    </row>
    <row r="2" spans="1:3" ht="19.899999999999999" customHeight="1" x14ac:dyDescent="0.25">
      <c r="A2" s="10" t="s">
        <v>19</v>
      </c>
      <c r="B2" s="11">
        <f>'Felvonulási létesítmények'!H6</f>
        <v>35000</v>
      </c>
      <c r="C2" s="11">
        <f>'Felvonulási létesítmények'!I6</f>
        <v>110000</v>
      </c>
    </row>
    <row r="3" spans="1:3" ht="19.899999999999999" customHeight="1" x14ac:dyDescent="0.25">
      <c r="A3" s="10" t="s">
        <v>39</v>
      </c>
      <c r="B3" s="11">
        <f>'Irtás, föld- és sziklamunka'!H14</f>
        <v>55095</v>
      </c>
      <c r="C3" s="11">
        <f>'Irtás, föld- és sziklamunka'!I14</f>
        <v>428065</v>
      </c>
    </row>
    <row r="4" spans="1:3" ht="19.899999999999999" customHeight="1" x14ac:dyDescent="0.25">
      <c r="A4" s="10" t="s">
        <v>41</v>
      </c>
      <c r="B4" s="11">
        <f>Síkalapozás!H4</f>
        <v>81250</v>
      </c>
      <c r="C4" s="11">
        <f>Síkalapozás!I4</f>
        <v>32500</v>
      </c>
    </row>
    <row r="5" spans="1:3" ht="19.899999999999999" customHeight="1" x14ac:dyDescent="0.25">
      <c r="A5" s="10" t="s">
        <v>55</v>
      </c>
      <c r="B5" s="11">
        <f>'Helyszíni beton és vasbeton mun'!H12</f>
        <v>201200</v>
      </c>
      <c r="C5" s="11">
        <f>'Helyszíni beton és vasbeton mun'!I12</f>
        <v>409300</v>
      </c>
    </row>
    <row r="6" spans="1:3" ht="40.15" customHeight="1" x14ac:dyDescent="0.25">
      <c r="A6" s="10" t="s">
        <v>59</v>
      </c>
      <c r="B6" s="11">
        <f>'Előregyártott épületszerkezeti '!H6</f>
        <v>8000</v>
      </c>
      <c r="C6" s="11">
        <f>'Előregyártott épületszerkezeti '!I6</f>
        <v>34000</v>
      </c>
    </row>
    <row r="7" spans="1:3" ht="19.899999999999999" customHeight="1" x14ac:dyDescent="0.25">
      <c r="A7" s="10" t="s">
        <v>69</v>
      </c>
      <c r="B7" s="11">
        <f>'Falazás és egyéb kőműves munkák'!H10</f>
        <v>215785</v>
      </c>
      <c r="C7" s="11">
        <f>'Falazás és egyéb kőműves munkák'!I10</f>
        <v>281303</v>
      </c>
    </row>
    <row r="8" spans="1:3" ht="37.9" customHeight="1" x14ac:dyDescent="0.25">
      <c r="A8" s="10" t="s">
        <v>71</v>
      </c>
      <c r="B8" s="11">
        <f>'Fém- és könnyű épületszerkezete'!H4</f>
        <v>71000</v>
      </c>
      <c r="C8" s="11">
        <f>'Fém- és könnyű épületszerkezete'!I4</f>
        <v>39000</v>
      </c>
    </row>
    <row r="9" spans="1:3" ht="19.899999999999999" customHeight="1" x14ac:dyDescent="0.25">
      <c r="A9" s="10" t="s">
        <v>77</v>
      </c>
      <c r="B9" s="11">
        <f>Ácsmunka!H6</f>
        <v>40040</v>
      </c>
      <c r="C9" s="11">
        <f>Ácsmunka!I6</f>
        <v>24700</v>
      </c>
    </row>
    <row r="10" spans="1:3" ht="19.899999999999999" customHeight="1" x14ac:dyDescent="0.25">
      <c r="A10" s="10" t="s">
        <v>90</v>
      </c>
      <c r="B10" s="11">
        <f>'Vakolás és rabicolás'!H11</f>
        <v>330340</v>
      </c>
      <c r="C10" s="11">
        <f>'Vakolás és rabicolás'!I11</f>
        <v>493720</v>
      </c>
    </row>
    <row r="11" spans="1:3" ht="19.899999999999999" customHeight="1" x14ac:dyDescent="0.25">
      <c r="A11" s="10" t="s">
        <v>97</v>
      </c>
      <c r="B11" s="11">
        <f>Szárazépítés!H8</f>
        <v>348656</v>
      </c>
      <c r="C11" s="11">
        <f>Szárazépítés!I8</f>
        <v>427692</v>
      </c>
    </row>
    <row r="12" spans="1:3" ht="41.45" customHeight="1" x14ac:dyDescent="0.25">
      <c r="A12" s="10" t="s">
        <v>111</v>
      </c>
      <c r="B12" s="11">
        <f>'Aljzatkészítés, hideg- és meleg'!H11</f>
        <v>908037</v>
      </c>
      <c r="C12" s="11">
        <f>'Aljzatkészítés, hideg- és meleg'!I11</f>
        <v>907119</v>
      </c>
    </row>
    <row r="13" spans="1:3" ht="19.899999999999999" customHeight="1" x14ac:dyDescent="0.25">
      <c r="A13" s="10" t="s">
        <v>114</v>
      </c>
      <c r="B13" s="11">
        <f>Bádogozás!H4</f>
        <v>75400</v>
      </c>
      <c r="C13" s="11">
        <f>Bádogozás!I4</f>
        <v>41600</v>
      </c>
    </row>
    <row r="14" spans="1:3" ht="19.899999999999999" customHeight="1" x14ac:dyDescent="0.25">
      <c r="A14" s="10" t="s">
        <v>124</v>
      </c>
      <c r="B14" s="11">
        <f>'Asztalosszerkezetek elhelyezése'!H14</f>
        <v>2112800</v>
      </c>
      <c r="C14" s="11">
        <f>'Asztalosszerkezetek elhelyezése'!I14</f>
        <v>347445</v>
      </c>
    </row>
    <row r="15" spans="1:3" ht="19.899999999999999" customHeight="1" x14ac:dyDescent="0.25">
      <c r="A15" s="10" t="s">
        <v>130</v>
      </c>
      <c r="B15" s="11">
        <f>'Lakatosszerkezetek elhelyezése'!H11</f>
        <v>913240</v>
      </c>
      <c r="C15" s="11">
        <f>'Lakatosszerkezetek elhelyezése'!I11</f>
        <v>188000</v>
      </c>
    </row>
    <row r="16" spans="1:3" ht="39.6" customHeight="1" x14ac:dyDescent="0.25">
      <c r="A16" s="10" t="s">
        <v>138</v>
      </c>
      <c r="B16" s="11">
        <f>'Felületképzés (festés, mázolás,'!H9</f>
        <v>397588</v>
      </c>
      <c r="C16" s="11">
        <f>'Felületképzés (festés, mázolás,'!I9</f>
        <v>511600</v>
      </c>
    </row>
    <row r="17" spans="1:3" ht="19.899999999999999" customHeight="1" x14ac:dyDescent="0.25">
      <c r="A17" s="10" t="s">
        <v>149</v>
      </c>
      <c r="B17" s="11">
        <f>Szigetelés!H9</f>
        <v>155450</v>
      </c>
      <c r="C17" s="11">
        <f>Szigetelés!I9</f>
        <v>116600</v>
      </c>
    </row>
    <row r="18" spans="1:3" ht="37.9" customHeight="1" x14ac:dyDescent="0.25">
      <c r="A18" s="10" t="s">
        <v>152</v>
      </c>
      <c r="B18" s="11">
        <f>'Beltéri beépített berendezési t'!H4</f>
        <v>280000</v>
      </c>
      <c r="C18" s="11">
        <f>'Beltéri beépített berendezési t'!I4</f>
        <v>20000</v>
      </c>
    </row>
    <row r="19" spans="1:3" ht="40.15" customHeight="1" x14ac:dyDescent="0.25">
      <c r="A19" s="10" t="s">
        <v>154</v>
      </c>
      <c r="B19" s="11">
        <f>'Útburkolat alap és makadámburko'!H4</f>
        <v>30975</v>
      </c>
      <c r="C19" s="11">
        <f>'Útburkolat alap és makadámburko'!I4</f>
        <v>10620</v>
      </c>
    </row>
    <row r="20" spans="1:3" ht="19.899999999999999" customHeight="1" x14ac:dyDescent="0.25">
      <c r="A20" s="10" t="s">
        <v>156</v>
      </c>
      <c r="B20" s="11">
        <f>'Kőburkolat készítése'!H5</f>
        <v>103322</v>
      </c>
      <c r="C20" s="11">
        <f>'Kőburkolat készítése'!I5</f>
        <v>77892</v>
      </c>
    </row>
    <row r="21" spans="1:3" ht="19.899999999999999" customHeight="1" x14ac:dyDescent="0.25">
      <c r="A21" s="10" t="s">
        <v>158</v>
      </c>
      <c r="B21" s="11">
        <f>'Kert és parképítési munkák'!H4</f>
        <v>30000</v>
      </c>
      <c r="C21" s="11">
        <f>'Kert és parképítési munkák'!I4</f>
        <v>10000</v>
      </c>
    </row>
    <row r="22" spans="1:3" s="9" customFormat="1" ht="15.75" x14ac:dyDescent="0.25">
      <c r="A22" s="7" t="s">
        <v>159</v>
      </c>
      <c r="B22" s="12">
        <f>ROUND(SUM(B2:B21),0)</f>
        <v>6393178</v>
      </c>
      <c r="C22" s="12">
        <f>ROUND(SUM(C2:C21),0)</f>
        <v>4511156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view="pageBreakPreview" zoomScale="85" zoomScaleNormal="100" zoomScaleSheetLayoutView="85" workbookViewId="0">
      <selection activeCell="C21" sqref="C21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64.900000000000006" customHeight="1" x14ac:dyDescent="0.25">
      <c r="A2" s="17">
        <v>1</v>
      </c>
      <c r="B2" s="18" t="s">
        <v>153</v>
      </c>
      <c r="C2" s="24" t="s">
        <v>214</v>
      </c>
      <c r="D2" s="19">
        <v>2.95</v>
      </c>
      <c r="E2" s="18" t="s">
        <v>21</v>
      </c>
      <c r="F2" s="22">
        <v>10500</v>
      </c>
      <c r="G2" s="22">
        <v>3600</v>
      </c>
      <c r="H2" s="22">
        <f>ROUND(D2*F2, 0)</f>
        <v>30975</v>
      </c>
      <c r="I2" s="22">
        <f>ROUND(D2*G2, 0)</f>
        <v>10620</v>
      </c>
    </row>
    <row r="4" spans="1:9" s="20" customFormat="1" x14ac:dyDescent="0.25">
      <c r="A4" s="13"/>
      <c r="B4" s="14"/>
      <c r="C4" s="23" t="s">
        <v>18</v>
      </c>
      <c r="D4" s="15"/>
      <c r="E4" s="14"/>
      <c r="F4" s="21"/>
      <c r="G4" s="21"/>
      <c r="H4" s="21">
        <f>ROUND(SUM(H2:H3),0)</f>
        <v>30975</v>
      </c>
      <c r="I4" s="21">
        <f>ROUND(SUM(I2:I3),0)</f>
        <v>10620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view="pageBreakPreview" zoomScale="85" zoomScaleNormal="100" zoomScaleSheetLayoutView="85" workbookViewId="0">
      <selection activeCell="C16" sqref="C16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65.45" customHeight="1" x14ac:dyDescent="0.25">
      <c r="A2" s="17">
        <v>1</v>
      </c>
      <c r="B2" s="18" t="s">
        <v>155</v>
      </c>
      <c r="C2" s="24" t="s">
        <v>215</v>
      </c>
      <c r="D2" s="19">
        <v>15.43</v>
      </c>
      <c r="E2" s="18" t="s">
        <v>28</v>
      </c>
      <c r="F2" s="22">
        <v>5400</v>
      </c>
      <c r="G2" s="22">
        <v>4400</v>
      </c>
      <c r="H2" s="22">
        <f>ROUND(D2*F2, 0)</f>
        <v>83322</v>
      </c>
      <c r="I2" s="22">
        <f>ROUND(D2*G2, 0)</f>
        <v>67892</v>
      </c>
    </row>
    <row r="3" spans="1:9" ht="46.9" customHeight="1" x14ac:dyDescent="0.25">
      <c r="A3" s="17">
        <v>2</v>
      </c>
      <c r="B3" s="18" t="s">
        <v>245</v>
      </c>
      <c r="C3" s="24" t="s">
        <v>246</v>
      </c>
      <c r="D3" s="19">
        <v>1</v>
      </c>
      <c r="E3" s="18" t="s">
        <v>218</v>
      </c>
      <c r="F3" s="22">
        <v>20000</v>
      </c>
      <c r="G3" s="22">
        <v>10000</v>
      </c>
      <c r="H3" s="22">
        <f>ROUND(D3*F3, 0)</f>
        <v>20000</v>
      </c>
      <c r="I3" s="22">
        <f>ROUND(D3*G3, 0)</f>
        <v>10000</v>
      </c>
    </row>
    <row r="5" spans="1:9" s="20" customFormat="1" x14ac:dyDescent="0.25">
      <c r="A5" s="13"/>
      <c r="B5" s="14"/>
      <c r="C5" s="23" t="s">
        <v>18</v>
      </c>
      <c r="D5" s="15"/>
      <c r="E5" s="14"/>
      <c r="F5" s="21"/>
      <c r="G5" s="21"/>
      <c r="H5" s="21">
        <f>ROUND(SUM(H2:H4),0)</f>
        <v>103322</v>
      </c>
      <c r="I5" s="21">
        <f>ROUND(SUM(I2:I4),0)</f>
        <v>77892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tabSelected="1" view="pageBreakPreview" zoomScaleNormal="100" zoomScaleSheetLayoutView="100" workbookViewId="0">
      <selection activeCell="F24" sqref="F24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38.25" x14ac:dyDescent="0.25">
      <c r="A2" s="17">
        <v>1</v>
      </c>
      <c r="B2" s="18" t="s">
        <v>157</v>
      </c>
      <c r="C2" s="24" t="s">
        <v>216</v>
      </c>
      <c r="D2" s="19">
        <v>5</v>
      </c>
      <c r="E2" s="18" t="s">
        <v>35</v>
      </c>
      <c r="F2" s="22">
        <v>6000</v>
      </c>
      <c r="G2" s="22">
        <v>2000</v>
      </c>
      <c r="H2" s="22">
        <f>ROUND(D2*F2, 0)</f>
        <v>30000</v>
      </c>
      <c r="I2" s="22">
        <f>ROUND(D2*G2, 0)</f>
        <v>10000</v>
      </c>
    </row>
    <row r="4" spans="1:9" s="20" customFormat="1" x14ac:dyDescent="0.25">
      <c r="A4" s="13"/>
      <c r="B4" s="14"/>
      <c r="C4" s="23" t="s">
        <v>18</v>
      </c>
      <c r="D4" s="15"/>
      <c r="E4" s="14"/>
      <c r="F4" s="21"/>
      <c r="G4" s="21"/>
      <c r="H4" s="21">
        <f>ROUND(SUM(H2:H3),0)</f>
        <v>30000</v>
      </c>
      <c r="I4" s="21">
        <f>ROUND(SUM(I2:I3),0)</f>
        <v>10000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view="pageBreakPreview" zoomScale="85" zoomScaleNormal="100" zoomScaleSheetLayoutView="85" workbookViewId="0">
      <selection activeCell="C21" sqref="C21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23.45" customHeight="1" x14ac:dyDescent="0.25">
      <c r="A2" s="17">
        <v>1</v>
      </c>
      <c r="B2" s="18" t="s">
        <v>11</v>
      </c>
      <c r="C2" s="24" t="s">
        <v>13</v>
      </c>
      <c r="D2" s="19">
        <v>1</v>
      </c>
      <c r="E2" s="18" t="s">
        <v>12</v>
      </c>
      <c r="F2" s="22">
        <v>15000</v>
      </c>
      <c r="G2" s="22">
        <v>15000</v>
      </c>
      <c r="H2" s="22">
        <f>ROUND(D2*F2, 0)</f>
        <v>15000</v>
      </c>
      <c r="I2" s="22">
        <f>ROUND(D2*G2, 0)</f>
        <v>15000</v>
      </c>
    </row>
    <row r="3" spans="1:9" ht="34.9" customHeight="1" x14ac:dyDescent="0.25">
      <c r="A3" s="17">
        <v>2</v>
      </c>
      <c r="B3" s="18" t="s">
        <v>14</v>
      </c>
      <c r="C3" s="24" t="s">
        <v>15</v>
      </c>
      <c r="D3" s="19">
        <v>1</v>
      </c>
      <c r="E3" s="18" t="s">
        <v>12</v>
      </c>
      <c r="F3" s="22">
        <v>20000</v>
      </c>
      <c r="G3" s="22">
        <v>15000</v>
      </c>
      <c r="H3" s="22">
        <f>ROUND(D3*F3, 0)</f>
        <v>20000</v>
      </c>
      <c r="I3" s="22">
        <f>ROUND(D3*G3, 0)</f>
        <v>15000</v>
      </c>
    </row>
    <row r="4" spans="1:9" ht="28.15" customHeight="1" x14ac:dyDescent="0.25">
      <c r="A4" s="17">
        <v>3</v>
      </c>
      <c r="B4" s="18" t="s">
        <v>16</v>
      </c>
      <c r="C4" s="24" t="s">
        <v>17</v>
      </c>
      <c r="D4" s="19">
        <v>1</v>
      </c>
      <c r="E4" s="18" t="s">
        <v>12</v>
      </c>
      <c r="F4" s="22">
        <v>0</v>
      </c>
      <c r="G4" s="22">
        <v>80000</v>
      </c>
      <c r="H4" s="22">
        <f>ROUND(D4*F4, 0)</f>
        <v>0</v>
      </c>
      <c r="I4" s="22">
        <f>ROUND(D4*G4, 0)</f>
        <v>80000</v>
      </c>
    </row>
    <row r="6" spans="1:9" s="20" customFormat="1" x14ac:dyDescent="0.25">
      <c r="A6" s="13"/>
      <c r="B6" s="14"/>
      <c r="C6" s="23" t="s">
        <v>18</v>
      </c>
      <c r="D6" s="15"/>
      <c r="E6" s="14"/>
      <c r="F6" s="21"/>
      <c r="G6" s="21"/>
      <c r="H6" s="21">
        <f>ROUND(SUM(H2:H5),0)</f>
        <v>35000</v>
      </c>
      <c r="I6" s="21">
        <f>ROUND(SUM(I2:I5),0)</f>
        <v>110000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view="pageBreakPreview" topLeftCell="A7" zoomScale="85" zoomScaleNormal="100" zoomScaleSheetLayoutView="85" workbookViewId="0">
      <selection activeCell="D6" sqref="D6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67.150000000000006" customHeight="1" x14ac:dyDescent="0.25">
      <c r="A2" s="17">
        <v>1</v>
      </c>
      <c r="B2" s="18" t="s">
        <v>20</v>
      </c>
      <c r="C2" s="24" t="s">
        <v>22</v>
      </c>
      <c r="D2" s="19">
        <v>3.25</v>
      </c>
      <c r="E2" s="18" t="s">
        <v>21</v>
      </c>
      <c r="F2" s="22">
        <v>0</v>
      </c>
      <c r="G2" s="22">
        <v>4000</v>
      </c>
      <c r="H2" s="22">
        <f t="shared" ref="H2:H12" si="0">ROUND(D2*F2, 0)</f>
        <v>0</v>
      </c>
      <c r="I2" s="22">
        <f t="shared" ref="I2:I12" si="1">ROUND(D2*G2, 0)</f>
        <v>13000</v>
      </c>
    </row>
    <row r="3" spans="1:9" ht="40.9" customHeight="1" x14ac:dyDescent="0.25">
      <c r="A3" s="17">
        <v>2</v>
      </c>
      <c r="B3" s="18" t="s">
        <v>23</v>
      </c>
      <c r="C3" s="24" t="s">
        <v>24</v>
      </c>
      <c r="D3" s="19">
        <v>1.5</v>
      </c>
      <c r="E3" s="18" t="s">
        <v>21</v>
      </c>
      <c r="F3" s="22">
        <v>0</v>
      </c>
      <c r="G3" s="22">
        <v>4000</v>
      </c>
      <c r="H3" s="22">
        <f t="shared" si="0"/>
        <v>0</v>
      </c>
      <c r="I3" s="22">
        <f t="shared" si="1"/>
        <v>6000</v>
      </c>
    </row>
    <row r="4" spans="1:9" ht="79.150000000000006" customHeight="1" x14ac:dyDescent="0.25">
      <c r="A4" s="17">
        <v>3</v>
      </c>
      <c r="B4" s="18" t="s">
        <v>25</v>
      </c>
      <c r="C4" s="24" t="s">
        <v>182</v>
      </c>
      <c r="D4" s="19">
        <v>7.7</v>
      </c>
      <c r="E4" s="18" t="s">
        <v>21</v>
      </c>
      <c r="F4" s="22">
        <v>0</v>
      </c>
      <c r="G4" s="22">
        <v>12200</v>
      </c>
      <c r="H4" s="22">
        <f t="shared" si="0"/>
        <v>0</v>
      </c>
      <c r="I4" s="22">
        <f t="shared" si="1"/>
        <v>93940</v>
      </c>
    </row>
    <row r="5" spans="1:9" ht="52.9" customHeight="1" x14ac:dyDescent="0.25">
      <c r="A5" s="17">
        <v>4</v>
      </c>
      <c r="B5" s="40" t="s">
        <v>26</v>
      </c>
      <c r="C5" s="38" t="s">
        <v>187</v>
      </c>
      <c r="D5" s="39">
        <v>1.1499999999999999</v>
      </c>
      <c r="E5" s="40" t="s">
        <v>21</v>
      </c>
      <c r="F5" s="41">
        <v>12300</v>
      </c>
      <c r="G5" s="41">
        <v>6600</v>
      </c>
      <c r="H5" s="41">
        <f t="shared" si="0"/>
        <v>14145</v>
      </c>
      <c r="I5" s="41">
        <f t="shared" si="1"/>
        <v>7590</v>
      </c>
    </row>
    <row r="6" spans="1:9" ht="49.15" customHeight="1" x14ac:dyDescent="0.25">
      <c r="A6" s="17">
        <v>5</v>
      </c>
      <c r="B6" s="18" t="s">
        <v>27</v>
      </c>
      <c r="C6" s="24" t="s">
        <v>186</v>
      </c>
      <c r="D6" s="19">
        <v>25.9</v>
      </c>
      <c r="E6" s="18" t="s">
        <v>28</v>
      </c>
      <c r="F6" s="22">
        <v>0</v>
      </c>
      <c r="G6" s="22">
        <v>800</v>
      </c>
      <c r="H6" s="22">
        <f t="shared" si="0"/>
        <v>0</v>
      </c>
      <c r="I6" s="22">
        <f t="shared" si="1"/>
        <v>20720</v>
      </c>
    </row>
    <row r="7" spans="1:9" ht="57" customHeight="1" x14ac:dyDescent="0.25">
      <c r="A7" s="17">
        <v>6</v>
      </c>
      <c r="B7" s="18" t="s">
        <v>29</v>
      </c>
      <c r="C7" s="24" t="s">
        <v>185</v>
      </c>
      <c r="D7" s="19">
        <v>14.7</v>
      </c>
      <c r="E7" s="18" t="s">
        <v>28</v>
      </c>
      <c r="F7" s="22">
        <v>0</v>
      </c>
      <c r="G7" s="22">
        <v>800</v>
      </c>
      <c r="H7" s="22">
        <f t="shared" si="0"/>
        <v>0</v>
      </c>
      <c r="I7" s="22">
        <f t="shared" si="1"/>
        <v>11760</v>
      </c>
    </row>
    <row r="8" spans="1:9" ht="73.150000000000006" customHeight="1" x14ac:dyDescent="0.25">
      <c r="A8" s="17">
        <v>7</v>
      </c>
      <c r="B8" s="18" t="s">
        <v>30</v>
      </c>
      <c r="C8" s="24" t="s">
        <v>184</v>
      </c>
      <c r="D8" s="19">
        <v>2.95</v>
      </c>
      <c r="E8" s="18" t="s">
        <v>21</v>
      </c>
      <c r="F8" s="22">
        <v>0</v>
      </c>
      <c r="G8" s="22">
        <v>1500</v>
      </c>
      <c r="H8" s="22">
        <f t="shared" si="0"/>
        <v>0</v>
      </c>
      <c r="I8" s="22">
        <f t="shared" si="1"/>
        <v>4425</v>
      </c>
    </row>
    <row r="9" spans="1:9" ht="52.15" customHeight="1" x14ac:dyDescent="0.25">
      <c r="A9" s="17">
        <v>8</v>
      </c>
      <c r="B9" s="18" t="s">
        <v>31</v>
      </c>
      <c r="C9" s="24" t="s">
        <v>32</v>
      </c>
      <c r="D9" s="19">
        <v>14.4</v>
      </c>
      <c r="E9" s="18" t="s">
        <v>28</v>
      </c>
      <c r="F9" s="22">
        <v>0</v>
      </c>
      <c r="G9" s="22">
        <v>600</v>
      </c>
      <c r="H9" s="22">
        <f t="shared" si="0"/>
        <v>0</v>
      </c>
      <c r="I9" s="22">
        <f t="shared" si="1"/>
        <v>8640</v>
      </c>
    </row>
    <row r="10" spans="1:9" ht="105.6" customHeight="1" x14ac:dyDescent="0.25">
      <c r="A10" s="17">
        <v>9</v>
      </c>
      <c r="B10" s="18" t="s">
        <v>33</v>
      </c>
      <c r="C10" s="24" t="s">
        <v>183</v>
      </c>
      <c r="D10" s="19">
        <v>3.9</v>
      </c>
      <c r="E10" s="18" t="s">
        <v>21</v>
      </c>
      <c r="F10" s="22">
        <v>10500</v>
      </c>
      <c r="G10" s="22">
        <v>4100</v>
      </c>
      <c r="H10" s="22">
        <f t="shared" si="0"/>
        <v>40950</v>
      </c>
      <c r="I10" s="22">
        <f t="shared" si="1"/>
        <v>15990</v>
      </c>
    </row>
    <row r="11" spans="1:9" ht="47.45" customHeight="1" x14ac:dyDescent="0.25">
      <c r="A11" s="17">
        <v>10</v>
      </c>
      <c r="B11" s="18" t="s">
        <v>34</v>
      </c>
      <c r="C11" s="24" t="s">
        <v>36</v>
      </c>
      <c r="D11" s="19">
        <v>4</v>
      </c>
      <c r="E11" s="18" t="s">
        <v>35</v>
      </c>
      <c r="F11" s="22">
        <v>0</v>
      </c>
      <c r="G11" s="22">
        <v>50000</v>
      </c>
      <c r="H11" s="22">
        <f t="shared" si="0"/>
        <v>0</v>
      </c>
      <c r="I11" s="22">
        <f t="shared" si="1"/>
        <v>200000</v>
      </c>
    </row>
    <row r="12" spans="1:9" ht="61.9" customHeight="1" x14ac:dyDescent="0.25">
      <c r="A12" s="17">
        <v>11</v>
      </c>
      <c r="B12" s="18" t="s">
        <v>37</v>
      </c>
      <c r="C12" s="24" t="s">
        <v>38</v>
      </c>
      <c r="D12" s="19">
        <v>20</v>
      </c>
      <c r="E12" s="18" t="s">
        <v>21</v>
      </c>
      <c r="F12" s="22">
        <v>0</v>
      </c>
      <c r="G12" s="22">
        <v>2300</v>
      </c>
      <c r="H12" s="22">
        <f t="shared" si="0"/>
        <v>0</v>
      </c>
      <c r="I12" s="22">
        <f t="shared" si="1"/>
        <v>46000</v>
      </c>
    </row>
    <row r="14" spans="1:9" s="20" customFormat="1" x14ac:dyDescent="0.25">
      <c r="A14" s="13"/>
      <c r="B14" s="14"/>
      <c r="C14" s="23" t="s">
        <v>18</v>
      </c>
      <c r="D14" s="15"/>
      <c r="E14" s="14"/>
      <c r="F14" s="21"/>
      <c r="G14" s="21"/>
      <c r="H14" s="21">
        <f>ROUND(SUM(H2:H13),0)</f>
        <v>55095</v>
      </c>
      <c r="I14" s="21">
        <f>ROUND(SUM(I2:I13),0)</f>
        <v>428065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view="pageBreakPreview" zoomScaleNormal="100" zoomScaleSheetLayoutView="100" workbookViewId="0">
      <selection activeCell="G12" sqref="G12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82.9" customHeight="1" x14ac:dyDescent="0.25">
      <c r="A2" s="17">
        <v>1</v>
      </c>
      <c r="B2" s="18" t="s">
        <v>40</v>
      </c>
      <c r="C2" s="24" t="s">
        <v>217</v>
      </c>
      <c r="D2" s="19">
        <v>3.25</v>
      </c>
      <c r="E2" s="18" t="s">
        <v>21</v>
      </c>
      <c r="F2" s="22">
        <v>25000</v>
      </c>
      <c r="G2" s="22">
        <v>10000</v>
      </c>
      <c r="H2" s="22">
        <f>ROUND(D2*F2, 0)</f>
        <v>81250</v>
      </c>
      <c r="I2" s="22">
        <f>ROUND(D2*G2, 0)</f>
        <v>32500</v>
      </c>
    </row>
    <row r="4" spans="1:9" s="20" customFormat="1" x14ac:dyDescent="0.25">
      <c r="A4" s="13"/>
      <c r="B4" s="14"/>
      <c r="C4" s="23" t="s">
        <v>18</v>
      </c>
      <c r="D4" s="15"/>
      <c r="E4" s="14"/>
      <c r="F4" s="21"/>
      <c r="G4" s="21"/>
      <c r="H4" s="21">
        <f>ROUND(SUM(H2:H3),0)</f>
        <v>81250</v>
      </c>
      <c r="I4" s="21">
        <f>ROUND(SUM(I2:I3),0)</f>
        <v>32500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view="pageBreakPreview" topLeftCell="A7" zoomScaleNormal="100" zoomScaleSheetLayoutView="100" workbookViewId="0">
      <selection activeCell="G12" sqref="G12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52.15" customHeight="1" x14ac:dyDescent="0.25">
      <c r="A2" s="17">
        <v>1</v>
      </c>
      <c r="B2" s="18" t="s">
        <v>42</v>
      </c>
      <c r="C2" s="24" t="s">
        <v>43</v>
      </c>
      <c r="D2" s="19">
        <v>25.9</v>
      </c>
      <c r="E2" s="18" t="s">
        <v>28</v>
      </c>
      <c r="F2" s="22">
        <v>0</v>
      </c>
      <c r="G2" s="22">
        <v>2800</v>
      </c>
      <c r="H2" s="22">
        <f t="shared" ref="H2:H9" si="0">ROUND(D2*F2, 0)</f>
        <v>0</v>
      </c>
      <c r="I2" s="22">
        <f t="shared" ref="I2:I9" si="1">ROUND(D2*G2, 0)</f>
        <v>72520</v>
      </c>
    </row>
    <row r="3" spans="1:9" ht="51" x14ac:dyDescent="0.25">
      <c r="A3" s="17">
        <v>2</v>
      </c>
      <c r="B3" s="18" t="s">
        <v>44</v>
      </c>
      <c r="C3" s="24" t="s">
        <v>45</v>
      </c>
      <c r="D3" s="19">
        <v>25.9</v>
      </c>
      <c r="E3" s="18" t="s">
        <v>28</v>
      </c>
      <c r="F3" s="22">
        <v>0</v>
      </c>
      <c r="G3" s="22">
        <v>2800</v>
      </c>
      <c r="H3" s="22">
        <f t="shared" si="0"/>
        <v>0</v>
      </c>
      <c r="I3" s="22">
        <f t="shared" si="1"/>
        <v>72520</v>
      </c>
    </row>
    <row r="4" spans="1:9" ht="53.45" customHeight="1" x14ac:dyDescent="0.25">
      <c r="A4" s="17">
        <v>3</v>
      </c>
      <c r="B4" s="18" t="s">
        <v>46</v>
      </c>
      <c r="C4" s="24" t="s">
        <v>188</v>
      </c>
      <c r="D4" s="19">
        <v>14.4</v>
      </c>
      <c r="E4" s="18" t="s">
        <v>28</v>
      </c>
      <c r="F4" s="22">
        <v>0</v>
      </c>
      <c r="G4" s="22">
        <v>2800</v>
      </c>
      <c r="H4" s="22">
        <f t="shared" si="0"/>
        <v>0</v>
      </c>
      <c r="I4" s="22">
        <f t="shared" si="1"/>
        <v>40320</v>
      </c>
    </row>
    <row r="5" spans="1:9" ht="37.9" customHeight="1" x14ac:dyDescent="0.25">
      <c r="A5" s="17">
        <v>4</v>
      </c>
      <c r="B5" s="18" t="s">
        <v>47</v>
      </c>
      <c r="C5" s="38" t="s">
        <v>49</v>
      </c>
      <c r="D5" s="39">
        <v>15.5</v>
      </c>
      <c r="E5" s="40" t="s">
        <v>48</v>
      </c>
      <c r="F5" s="41">
        <v>1600</v>
      </c>
      <c r="G5" s="41">
        <v>2300</v>
      </c>
      <c r="H5" s="41">
        <f t="shared" si="0"/>
        <v>24800</v>
      </c>
      <c r="I5" s="41">
        <f t="shared" si="1"/>
        <v>35650</v>
      </c>
    </row>
    <row r="6" spans="1:9" ht="142.15" customHeight="1" x14ac:dyDescent="0.25">
      <c r="A6" s="17">
        <v>5</v>
      </c>
      <c r="B6" s="18" t="s">
        <v>50</v>
      </c>
      <c r="C6" s="24" t="s">
        <v>189</v>
      </c>
      <c r="D6" s="19">
        <v>2.6</v>
      </c>
      <c r="E6" s="18" t="s">
        <v>21</v>
      </c>
      <c r="F6" s="22">
        <v>25000</v>
      </c>
      <c r="G6" s="22">
        <v>19000</v>
      </c>
      <c r="H6" s="22">
        <f t="shared" si="0"/>
        <v>65000</v>
      </c>
      <c r="I6" s="22">
        <f t="shared" si="1"/>
        <v>49400</v>
      </c>
    </row>
    <row r="7" spans="1:9" ht="119.45" customHeight="1" x14ac:dyDescent="0.25">
      <c r="A7" s="17">
        <v>6</v>
      </c>
      <c r="B7" s="18" t="s">
        <v>51</v>
      </c>
      <c r="C7" s="24" t="s">
        <v>190</v>
      </c>
      <c r="D7" s="19">
        <v>12</v>
      </c>
      <c r="E7" s="40" t="s">
        <v>21</v>
      </c>
      <c r="F7" s="22">
        <v>1500</v>
      </c>
      <c r="G7" s="22">
        <v>1500</v>
      </c>
      <c r="H7" s="22">
        <f t="shared" si="0"/>
        <v>18000</v>
      </c>
      <c r="I7" s="22">
        <f t="shared" si="1"/>
        <v>18000</v>
      </c>
    </row>
    <row r="8" spans="1:9" ht="90.6" customHeight="1" x14ac:dyDescent="0.25">
      <c r="A8" s="17">
        <v>7</v>
      </c>
      <c r="B8" s="18" t="s">
        <v>52</v>
      </c>
      <c r="C8" s="38" t="s">
        <v>191</v>
      </c>
      <c r="D8" s="39">
        <v>25.9</v>
      </c>
      <c r="E8" s="40" t="s">
        <v>28</v>
      </c>
      <c r="F8" s="41">
        <v>2600</v>
      </c>
      <c r="G8" s="41">
        <v>1800</v>
      </c>
      <c r="H8" s="41">
        <f t="shared" si="0"/>
        <v>67340</v>
      </c>
      <c r="I8" s="41">
        <f t="shared" si="1"/>
        <v>46620</v>
      </c>
    </row>
    <row r="9" spans="1:9" ht="37.15" customHeight="1" x14ac:dyDescent="0.25">
      <c r="A9" s="17">
        <v>8</v>
      </c>
      <c r="B9" s="18" t="s">
        <v>53</v>
      </c>
      <c r="C9" s="38" t="s">
        <v>54</v>
      </c>
      <c r="D9" s="39">
        <v>35.799999999999997</v>
      </c>
      <c r="E9" s="40" t="s">
        <v>28</v>
      </c>
      <c r="F9" s="41">
        <v>200</v>
      </c>
      <c r="G9" s="41">
        <v>1400</v>
      </c>
      <c r="H9" s="41">
        <f t="shared" si="0"/>
        <v>7160</v>
      </c>
      <c r="I9" s="41">
        <f t="shared" si="1"/>
        <v>50120</v>
      </c>
    </row>
    <row r="10" spans="1:9" ht="45.6" customHeight="1" x14ac:dyDescent="0.25">
      <c r="A10" s="17">
        <v>9</v>
      </c>
      <c r="B10" s="18" t="s">
        <v>247</v>
      </c>
      <c r="C10" s="38" t="s">
        <v>249</v>
      </c>
      <c r="D10" s="39">
        <v>5.25</v>
      </c>
      <c r="E10" s="40" t="s">
        <v>248</v>
      </c>
      <c r="F10" s="41">
        <v>3600</v>
      </c>
      <c r="G10" s="41">
        <v>4600</v>
      </c>
      <c r="H10" s="41">
        <f t="shared" ref="H10" si="2">ROUND(D10*F10, 0)</f>
        <v>18900</v>
      </c>
      <c r="I10" s="41">
        <f t="shared" ref="I10" si="3">ROUND(D10*G10, 0)</f>
        <v>24150</v>
      </c>
    </row>
    <row r="12" spans="1:9" s="20" customFormat="1" x14ac:dyDescent="0.25">
      <c r="A12" s="13"/>
      <c r="B12" s="14"/>
      <c r="C12" s="23" t="s">
        <v>18</v>
      </c>
      <c r="D12" s="15"/>
      <c r="E12" s="14"/>
      <c r="F12" s="21"/>
      <c r="G12" s="21"/>
      <c r="H12" s="21">
        <f>ROUND(SUM(H2:H11),0)</f>
        <v>201200</v>
      </c>
      <c r="I12" s="21">
        <f>ROUND(SUM(I2:I11),0)</f>
        <v>409300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view="pageBreakPreview" zoomScale="85" zoomScaleNormal="100" zoomScaleSheetLayoutView="85" workbookViewId="0">
      <selection activeCell="E4" sqref="E4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81.599999999999994" customHeight="1" x14ac:dyDescent="0.25">
      <c r="A2" s="17">
        <v>1</v>
      </c>
      <c r="B2" s="18" t="s">
        <v>56</v>
      </c>
      <c r="C2" s="24" t="s">
        <v>194</v>
      </c>
      <c r="D2" s="19">
        <v>5</v>
      </c>
      <c r="E2" s="18" t="s">
        <v>35</v>
      </c>
      <c r="F2" s="22">
        <v>0</v>
      </c>
      <c r="G2" s="22">
        <v>5000</v>
      </c>
      <c r="H2" s="22">
        <f>ROUND(D2*F2, 0)</f>
        <v>0</v>
      </c>
      <c r="I2" s="22">
        <f>ROUND(D2*G2, 0)</f>
        <v>25000</v>
      </c>
    </row>
    <row r="3" spans="1:9" ht="169.15" customHeight="1" x14ac:dyDescent="0.25">
      <c r="A3" s="17">
        <v>2</v>
      </c>
      <c r="B3" s="18" t="s">
        <v>57</v>
      </c>
      <c r="C3" s="24" t="s">
        <v>193</v>
      </c>
      <c r="D3" s="19">
        <v>2</v>
      </c>
      <c r="E3" s="18" t="s">
        <v>35</v>
      </c>
      <c r="F3" s="22">
        <v>2500</v>
      </c>
      <c r="G3" s="22">
        <v>3000</v>
      </c>
      <c r="H3" s="22">
        <f>ROUND(D3*F3, 0)</f>
        <v>5000</v>
      </c>
      <c r="I3" s="22">
        <f>ROUND(D3*G3, 0)</f>
        <v>6000</v>
      </c>
    </row>
    <row r="4" spans="1:9" ht="165.75" x14ac:dyDescent="0.25">
      <c r="A4" s="17">
        <v>3</v>
      </c>
      <c r="B4" s="18" t="s">
        <v>58</v>
      </c>
      <c r="C4" s="24" t="s">
        <v>192</v>
      </c>
      <c r="D4" s="19">
        <v>1</v>
      </c>
      <c r="E4" s="18" t="s">
        <v>35</v>
      </c>
      <c r="F4" s="22">
        <v>3000</v>
      </c>
      <c r="G4" s="22">
        <v>3000</v>
      </c>
      <c r="H4" s="22">
        <f>ROUND(D4*F4, 0)</f>
        <v>3000</v>
      </c>
      <c r="I4" s="22">
        <f>ROUND(D4*G4, 0)</f>
        <v>3000</v>
      </c>
    </row>
    <row r="6" spans="1:9" s="20" customFormat="1" x14ac:dyDescent="0.25">
      <c r="A6" s="13"/>
      <c r="B6" s="14"/>
      <c r="C6" s="23" t="s">
        <v>18</v>
      </c>
      <c r="D6" s="15"/>
      <c r="E6" s="14"/>
      <c r="F6" s="21"/>
      <c r="G6" s="21"/>
      <c r="H6" s="21">
        <f>ROUND(SUM(H2:H5),0)</f>
        <v>8000</v>
      </c>
      <c r="I6" s="21">
        <f>ROUND(SUM(I2:I5),0)</f>
        <v>34000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topLeftCell="A7" zoomScale="85" zoomScaleNormal="100" zoomScaleSheetLayoutView="85" workbookViewId="0">
      <selection activeCell="C7" sqref="C7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76.900000000000006" customHeight="1" x14ac:dyDescent="0.25">
      <c r="A2" s="17">
        <v>1</v>
      </c>
      <c r="B2" s="18" t="s">
        <v>60</v>
      </c>
      <c r="C2" s="24" t="s">
        <v>61</v>
      </c>
      <c r="D2" s="19">
        <v>38.1</v>
      </c>
      <c r="E2" s="18" t="s">
        <v>28</v>
      </c>
      <c r="F2" s="22">
        <v>0</v>
      </c>
      <c r="G2" s="22">
        <v>1600</v>
      </c>
      <c r="H2" s="22">
        <f t="shared" ref="H2:H7" si="0">ROUND(D2*F2, 0)</f>
        <v>0</v>
      </c>
      <c r="I2" s="22">
        <f t="shared" ref="I2:I7" si="1">ROUND(D2*G2, 0)</f>
        <v>60960</v>
      </c>
    </row>
    <row r="3" spans="1:9" ht="38.450000000000003" customHeight="1" x14ac:dyDescent="0.25">
      <c r="A3" s="17">
        <v>2</v>
      </c>
      <c r="B3" s="18" t="s">
        <v>62</v>
      </c>
      <c r="C3" s="24" t="s">
        <v>63</v>
      </c>
      <c r="D3" s="19">
        <v>1.5</v>
      </c>
      <c r="E3" s="18" t="s">
        <v>28</v>
      </c>
      <c r="F3" s="22">
        <v>0</v>
      </c>
      <c r="G3" s="22">
        <v>4500</v>
      </c>
      <c r="H3" s="22">
        <f t="shared" si="0"/>
        <v>0</v>
      </c>
      <c r="I3" s="22">
        <f t="shared" si="1"/>
        <v>6750</v>
      </c>
    </row>
    <row r="4" spans="1:9" ht="132" customHeight="1" x14ac:dyDescent="0.25">
      <c r="A4" s="17">
        <v>3</v>
      </c>
      <c r="B4" s="18" t="s">
        <v>64</v>
      </c>
      <c r="C4" s="38" t="s">
        <v>195</v>
      </c>
      <c r="D4" s="39">
        <v>10.3</v>
      </c>
      <c r="E4" s="40" t="s">
        <v>28</v>
      </c>
      <c r="F4" s="41">
        <v>7800</v>
      </c>
      <c r="G4" s="41">
        <v>7800</v>
      </c>
      <c r="H4" s="41">
        <f t="shared" si="0"/>
        <v>80340</v>
      </c>
      <c r="I4" s="41">
        <f t="shared" si="1"/>
        <v>80340</v>
      </c>
    </row>
    <row r="5" spans="1:9" ht="121.15" customHeight="1" x14ac:dyDescent="0.25">
      <c r="A5" s="17">
        <v>4</v>
      </c>
      <c r="B5" s="18" t="s">
        <v>65</v>
      </c>
      <c r="C5" s="24" t="s">
        <v>196</v>
      </c>
      <c r="D5" s="19">
        <v>21.5</v>
      </c>
      <c r="E5" s="18" t="s">
        <v>28</v>
      </c>
      <c r="F5" s="22">
        <v>3300</v>
      </c>
      <c r="G5" s="22">
        <v>2100</v>
      </c>
      <c r="H5" s="22">
        <f t="shared" si="0"/>
        <v>70950</v>
      </c>
      <c r="I5" s="22">
        <f t="shared" si="1"/>
        <v>45150</v>
      </c>
    </row>
    <row r="6" spans="1:9" ht="53.45" customHeight="1" x14ac:dyDescent="0.25">
      <c r="A6" s="17">
        <v>5</v>
      </c>
      <c r="B6" s="18" t="s">
        <v>66</v>
      </c>
      <c r="C6" s="38" t="s">
        <v>67</v>
      </c>
      <c r="D6" s="39">
        <v>42.3</v>
      </c>
      <c r="E6" s="40" t="s">
        <v>48</v>
      </c>
      <c r="F6" s="41">
        <v>750</v>
      </c>
      <c r="G6" s="41">
        <v>910</v>
      </c>
      <c r="H6" s="41">
        <f t="shared" si="0"/>
        <v>31725</v>
      </c>
      <c r="I6" s="41">
        <f t="shared" si="1"/>
        <v>38493</v>
      </c>
    </row>
    <row r="7" spans="1:9" ht="114" customHeight="1" x14ac:dyDescent="0.25">
      <c r="A7" s="17">
        <v>6</v>
      </c>
      <c r="B7" s="18" t="s">
        <v>68</v>
      </c>
      <c r="C7" s="24" t="s">
        <v>197</v>
      </c>
      <c r="D7" s="19">
        <v>2.1</v>
      </c>
      <c r="E7" s="18" t="s">
        <v>28</v>
      </c>
      <c r="F7" s="22">
        <v>3700</v>
      </c>
      <c r="G7" s="22">
        <v>4100</v>
      </c>
      <c r="H7" s="22">
        <f t="shared" si="0"/>
        <v>7770</v>
      </c>
      <c r="I7" s="22">
        <f t="shared" si="1"/>
        <v>8610</v>
      </c>
    </row>
    <row r="8" spans="1:9" ht="61.9" customHeight="1" x14ac:dyDescent="0.25">
      <c r="A8" s="17">
        <v>7</v>
      </c>
      <c r="B8" s="18" t="s">
        <v>234</v>
      </c>
      <c r="C8" s="38" t="s">
        <v>236</v>
      </c>
      <c r="D8" s="39">
        <v>1</v>
      </c>
      <c r="E8" s="40" t="s">
        <v>235</v>
      </c>
      <c r="F8" s="41">
        <v>25000</v>
      </c>
      <c r="G8" s="41">
        <v>41000</v>
      </c>
      <c r="H8" s="41">
        <f t="shared" ref="H8" si="2">ROUND(D8*F8, 0)</f>
        <v>25000</v>
      </c>
      <c r="I8" s="41">
        <f t="shared" ref="I8" si="3">ROUND(D8*G8, 0)</f>
        <v>41000</v>
      </c>
    </row>
    <row r="10" spans="1:9" s="20" customFormat="1" x14ac:dyDescent="0.25">
      <c r="A10" s="13"/>
      <c r="B10" s="14"/>
      <c r="C10" s="23" t="s">
        <v>18</v>
      </c>
      <c r="D10" s="15"/>
      <c r="E10" s="14"/>
      <c r="F10" s="21"/>
      <c r="G10" s="21"/>
      <c r="H10" s="21">
        <f>ROUND(SUM(H2:H9),0)</f>
        <v>215785</v>
      </c>
      <c r="I10" s="21">
        <f>ROUND(SUM(I2:I9),0)</f>
        <v>281303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view="pageBreakPreview" zoomScale="85" zoomScaleNormal="100" zoomScaleSheetLayoutView="85" workbookViewId="0">
      <selection activeCell="C14" sqref="C14"/>
    </sheetView>
  </sheetViews>
  <sheetFormatPr defaultColWidth="8.85546875" defaultRowHeight="12.75" x14ac:dyDescent="0.25"/>
  <cols>
    <col min="1" max="1" width="4.28515625" style="17" customWidth="1"/>
    <col min="2" max="2" width="10.28515625" style="18" customWidth="1"/>
    <col min="3" max="3" width="36.7109375" style="24" customWidth="1"/>
    <col min="4" max="4" width="6.7109375" style="19" customWidth="1"/>
    <col min="5" max="5" width="6.7109375" style="18" customWidth="1"/>
    <col min="6" max="6" width="9.28515625" style="22" customWidth="1"/>
    <col min="7" max="7" width="9.7109375" style="22" customWidth="1"/>
    <col min="8" max="9" width="10.28515625" style="22" customWidth="1"/>
    <col min="10" max="10" width="15.7109375" style="18" customWidth="1"/>
    <col min="11" max="16384" width="8.85546875" style="18"/>
  </cols>
  <sheetData>
    <row r="1" spans="1:9" s="16" customFormat="1" ht="25.5" x14ac:dyDescent="0.25">
      <c r="A1" s="13" t="s">
        <v>3</v>
      </c>
      <c r="B1" s="14" t="s">
        <v>4</v>
      </c>
      <c r="C1" s="23" t="s">
        <v>5</v>
      </c>
      <c r="D1" s="15" t="s">
        <v>6</v>
      </c>
      <c r="E1" s="14" t="s">
        <v>181</v>
      </c>
      <c r="F1" s="21" t="s">
        <v>7</v>
      </c>
      <c r="G1" s="21" t="s">
        <v>8</v>
      </c>
      <c r="H1" s="21" t="s">
        <v>9</v>
      </c>
      <c r="I1" s="21" t="s">
        <v>10</v>
      </c>
    </row>
    <row r="2" spans="1:9" ht="102" x14ac:dyDescent="0.25">
      <c r="A2" s="17">
        <v>1</v>
      </c>
      <c r="B2" s="18" t="s">
        <v>70</v>
      </c>
      <c r="C2" s="24" t="s">
        <v>232</v>
      </c>
      <c r="D2" s="19">
        <v>1</v>
      </c>
      <c r="E2" s="18" t="s">
        <v>218</v>
      </c>
      <c r="F2" s="22">
        <v>71000</v>
      </c>
      <c r="G2" s="22">
        <v>39000</v>
      </c>
      <c r="H2" s="22">
        <f>ROUND(D2*F2, 0)</f>
        <v>71000</v>
      </c>
      <c r="I2" s="22">
        <f>ROUND(D2*G2, 0)</f>
        <v>39000</v>
      </c>
    </row>
    <row r="4" spans="1:9" s="20" customFormat="1" x14ac:dyDescent="0.25">
      <c r="A4" s="13"/>
      <c r="B4" s="14"/>
      <c r="C4" s="23" t="s">
        <v>18</v>
      </c>
      <c r="D4" s="15"/>
      <c r="E4" s="14"/>
      <c r="F4" s="21"/>
      <c r="G4" s="21"/>
      <c r="H4" s="21">
        <f>ROUND(SUM(H2:H3),0)</f>
        <v>71000</v>
      </c>
      <c r="I4" s="21">
        <f>ROUND(SUM(I2:I3),0)</f>
        <v>39000</v>
      </c>
    </row>
  </sheetData>
  <printOptions gridLines="1"/>
  <pageMargins left="0.78740157480314965" right="0.78740157480314965" top="0.78740157480314965" bottom="0.78740157480314965" header="0.43307086614173229" footer="0.43307086614173229"/>
  <pageSetup paperSize="9" scale="82" firstPageNumber="4294963191" fitToHeight="100" orientation="portrait" useFirstPageNumber="1" horizontalDpi="1200" verticalDpi="1200" r:id="rId1"/>
  <headerFooter>
    <oddHeader>&amp;R&amp;F</oddHeader>
    <oddFooter>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22</vt:i4>
      </vt:variant>
      <vt:variant>
        <vt:lpstr>Névvel ellátott tartományok</vt:lpstr>
      </vt:variant>
      <vt:variant>
        <vt:i4>3</vt:i4>
      </vt:variant>
    </vt:vector>
  </HeadingPairs>
  <TitlesOfParts>
    <vt:vector size="25" baseType="lpstr">
      <vt:lpstr>Záradék</vt:lpstr>
      <vt:lpstr>Összesítő</vt:lpstr>
      <vt:lpstr>Felvonulási létesítmények</vt:lpstr>
      <vt:lpstr>Irtás, föld- és sziklamunka</vt:lpstr>
      <vt:lpstr>Síkalapozás</vt:lpstr>
      <vt:lpstr>Helyszíni beton és vasbeton mun</vt:lpstr>
      <vt:lpstr>Előregyártott épületszerkezeti </vt:lpstr>
      <vt:lpstr>Falazás és egyéb kőműves munkák</vt:lpstr>
      <vt:lpstr>Fém- és könnyű épületszerkezete</vt:lpstr>
      <vt:lpstr>Ácsmunka</vt:lpstr>
      <vt:lpstr>Vakolás és rabicolás</vt:lpstr>
      <vt:lpstr>Szárazépítés</vt:lpstr>
      <vt:lpstr>Aljzatkészítés, hideg- és meleg</vt:lpstr>
      <vt:lpstr>Bádogozás</vt:lpstr>
      <vt:lpstr>Asztalosszerkezetek elhelyezése</vt:lpstr>
      <vt:lpstr>Lakatosszerkezetek elhelyezése</vt:lpstr>
      <vt:lpstr>Felületképzés (festés, mázolás,</vt:lpstr>
      <vt:lpstr>Szigetelés</vt:lpstr>
      <vt:lpstr>Beltéri beépített berendezési t</vt:lpstr>
      <vt:lpstr>Útburkolat alap és makadámburko</vt:lpstr>
      <vt:lpstr>Kőburkolat készítése</vt:lpstr>
      <vt:lpstr>Kert és parképítési munkák</vt:lpstr>
      <vt:lpstr>Összesítő!Nyomtatási_terület</vt:lpstr>
      <vt:lpstr>Záradék!Nyomtatási_terület</vt:lpstr>
      <vt:lpstr>Záradék!Print_Area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Dési I.</cp:lastModifiedBy>
  <cp:lastPrinted>2017-05-21T08:43:32Z</cp:lastPrinted>
  <dcterms:created xsi:type="dcterms:W3CDTF">2017-05-21T08:37:32Z</dcterms:created>
  <dcterms:modified xsi:type="dcterms:W3CDTF">2018-09-07T11:52:11Z</dcterms:modified>
</cp:coreProperties>
</file>